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☆대회의실 리모델링 관련\(260506)입찰공고문 제작\입찰공고문(건축)\"/>
    </mc:Choice>
  </mc:AlternateContent>
  <xr:revisionPtr revIDLastSave="0" documentId="13_ncr:1_{C08170AD-C319-4107-907C-0662B5469BBD}" xr6:coauthVersionLast="47" xr6:coauthVersionMax="47" xr10:uidLastSave="{00000000-0000-0000-0000-000000000000}"/>
  <bookViews>
    <workbookView xWindow="-28920" yWindow="-4920" windowWidth="29040" windowHeight="15720" xr2:uid="{91B92E6D-59AC-4C06-9B39-A25B344F646A}"/>
  </bookViews>
  <sheets>
    <sheet name="원가계산서" sheetId="10" r:id="rId1"/>
    <sheet name="공종별집계표" sheetId="9" r:id="rId2"/>
    <sheet name="공종별내역서" sheetId="8" r:id="rId3"/>
    <sheet name="단가산출목록" sheetId="5" state="hidden" r:id="rId4"/>
    <sheet name="단가산출서" sheetId="4" state="hidden" r:id="rId5"/>
    <sheet name=" 공사설정 " sheetId="2" state="hidden" r:id="rId6"/>
    <sheet name="Sheet1" sheetId="1" state="hidden" r:id="rId7"/>
  </sheets>
  <definedNames>
    <definedName name="_xlnm.Print_Area" localSheetId="2">공종별내역서!$A$1:$M$267</definedName>
    <definedName name="_xlnm.Print_Area" localSheetId="1">공종별집계표!$A$1:$M$27</definedName>
    <definedName name="_xlnm.Print_Area" localSheetId="3">단가산출목록!$A$1:$J$4</definedName>
    <definedName name="_xlnm.Print_Area" localSheetId="4">단가산출서!$A$1:$F$6</definedName>
    <definedName name="_xlnm.Print_Titles" localSheetId="2">공종별내역서!$1:$3</definedName>
    <definedName name="_xlnm.Print_Titles" localSheetId="1">공종별집계표!$1:$4</definedName>
    <definedName name="_xlnm.Print_Titles" localSheetId="3">단가산출목록!$1:$3</definedName>
    <definedName name="_xlnm.Print_Titles" localSheetId="4">단가산출서!$1:$3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5" i="9" l="1"/>
  <c r="J15" i="9" s="1"/>
  <c r="I8" i="9"/>
  <c r="J8" i="9" s="1"/>
  <c r="E15" i="9"/>
  <c r="F15" i="9" s="1"/>
  <c r="G15" i="9"/>
  <c r="H15" i="9" s="1"/>
  <c r="I14" i="9" l="1"/>
  <c r="J14" i="9" s="1"/>
  <c r="G16" i="9"/>
  <c r="H16" i="9" s="1"/>
  <c r="I16" i="9"/>
  <c r="J16" i="9" s="1"/>
  <c r="E16" i="9"/>
  <c r="G14" i="9"/>
  <c r="H14" i="9" s="1"/>
  <c r="E8" i="9"/>
  <c r="F8" i="9" s="1"/>
  <c r="G8" i="9"/>
  <c r="H8" i="9" s="1"/>
  <c r="G11" i="9"/>
  <c r="H11" i="9" s="1"/>
  <c r="G12" i="9"/>
  <c r="H12" i="9" s="1"/>
  <c r="G10" i="9"/>
  <c r="H10" i="9" s="1"/>
  <c r="K15" i="9"/>
  <c r="L15" i="9"/>
  <c r="G13" i="9" l="1"/>
  <c r="H13" i="9" s="1"/>
  <c r="G9" i="9"/>
  <c r="H9" i="9" s="1"/>
  <c r="K16" i="9"/>
  <c r="F16" i="9"/>
  <c r="L16" i="9" s="1"/>
  <c r="L8" i="9"/>
  <c r="K8" i="9"/>
  <c r="I13" i="9"/>
  <c r="J13" i="9" s="1"/>
  <c r="I11" i="9"/>
  <c r="J11" i="9" s="1"/>
  <c r="G7" i="9"/>
  <c r="H7" i="9" s="1"/>
  <c r="G6" i="9" l="1"/>
  <c r="H6" i="9" s="1"/>
  <c r="G5" i="9" s="1"/>
  <c r="H5" i="9" s="1"/>
  <c r="H27" i="9" s="1"/>
  <c r="E8" i="10" l="1"/>
  <c r="E9" i="10" s="1"/>
  <c r="E10" i="10" s="1"/>
  <c r="E13" i="10" s="1"/>
  <c r="E21" i="10" l="1"/>
  <c r="E22" i="10"/>
  <c r="E12" i="10"/>
  <c r="E16" i="10"/>
  <c r="E15" i="10"/>
  <c r="E14" i="10"/>
  <c r="E18" i="10" s="1"/>
  <c r="E12" i="9"/>
  <c r="E14" i="9" l="1"/>
  <c r="I10" i="9"/>
  <c r="J10" i="9" s="1"/>
  <c r="F12" i="9"/>
  <c r="E9" i="9"/>
  <c r="E11" i="9" l="1"/>
  <c r="F14" i="9"/>
  <c r="L14" i="9" s="1"/>
  <c r="K14" i="9"/>
  <c r="F9" i="9"/>
  <c r="I12" i="9" l="1"/>
  <c r="F11" i="9"/>
  <c r="L11" i="9" s="1"/>
  <c r="K11" i="9"/>
  <c r="E13" i="9" l="1"/>
  <c r="J12" i="9"/>
  <c r="L12" i="9" s="1"/>
  <c r="K12" i="9"/>
  <c r="I9" i="9"/>
  <c r="E7" i="9" l="1"/>
  <c r="F13" i="9"/>
  <c r="L13" i="9" s="1"/>
  <c r="K13" i="9"/>
  <c r="J9" i="9"/>
  <c r="K9" i="9"/>
  <c r="F7" i="9" l="1"/>
  <c r="L9" i="9"/>
  <c r="E10" i="9" l="1"/>
  <c r="I7" i="9" l="1"/>
  <c r="F10" i="9"/>
  <c r="K10" i="9"/>
  <c r="J7" i="9" l="1"/>
  <c r="K7" i="9"/>
  <c r="L10" i="9"/>
  <c r="E6" i="9"/>
  <c r="I6" i="9" l="1"/>
  <c r="J6" i="9" s="1"/>
  <c r="I5" i="9" s="1"/>
  <c r="J5" i="9" s="1"/>
  <c r="L7" i="9"/>
  <c r="F6" i="9"/>
  <c r="K6" i="9" l="1"/>
  <c r="J27" i="9"/>
  <c r="E11" i="10"/>
  <c r="E5" i="9"/>
  <c r="L6" i="9"/>
  <c r="F5" i="9" l="1"/>
  <c r="K5" i="9"/>
  <c r="E4" i="10" l="1"/>
  <c r="E7" i="10" s="1"/>
  <c r="F27" i="9"/>
  <c r="L5" i="9"/>
  <c r="L27" i="9" s="1"/>
  <c r="E19" i="10" l="1"/>
  <c r="E17" i="10"/>
  <c r="E20" i="10"/>
  <c r="E23" i="10" l="1"/>
  <c r="E24" i="10" s="1"/>
  <c r="E25" i="10" s="1"/>
  <c r="E31" i="10" s="1"/>
  <c r="E32" i="10" s="1"/>
  <c r="F2" i="10" s="1"/>
</calcChain>
</file>

<file path=xl/sharedStrings.xml><?xml version="1.0" encoding="utf-8"?>
<sst xmlns="http://schemas.openxmlformats.org/spreadsheetml/2006/main" count="797" uniqueCount="365">
  <si>
    <t>공 종 별 집 계 표</t>
  </si>
  <si>
    <t>[ 부산광역시의회 대회의실 기본 및 실시 리모델링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</si>
  <si>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</si>
  <si>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</si>
  <si>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</si>
  <si>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</si>
  <si>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</si>
  <si>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</si>
  <si>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</si>
  <si>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</si>
  <si>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</si>
  <si>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</si>
  <si>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</si>
  <si>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변수</t>
  </si>
  <si>
    <t/>
  </si>
  <si>
    <t>공사용가설칸막이 설치</t>
  </si>
  <si>
    <t>목재띠장+4.8mm합판(일면)</t>
  </si>
  <si>
    <t>M2</t>
  </si>
  <si>
    <t>T</t>
  </si>
  <si>
    <t>F</t>
  </si>
  <si>
    <t>시스템비계 설치 및 해체</t>
  </si>
  <si>
    <t>10m 이하, 3개월(발판2열)</t>
  </si>
  <si>
    <t>건축물 현장정리</t>
  </si>
  <si>
    <t>개수</t>
  </si>
  <si>
    <t>준공청소</t>
  </si>
  <si>
    <t>[ 합           계 ]</t>
  </si>
  <si>
    <t>속빈콘크리트블록</t>
  </si>
  <si>
    <t>속빈시멘트블록, 190*190*390mm, 부산</t>
  </si>
  <si>
    <t>매</t>
  </si>
  <si>
    <t>블록쌓기(390*190*190)</t>
  </si>
  <si>
    <t>3.6m 이하, 한면마감(20m2/일당)</t>
  </si>
  <si>
    <t>모래</t>
  </si>
  <si>
    <t>모래, 부산, 도착도</t>
  </si>
  <si>
    <t>M3</t>
  </si>
  <si>
    <t>시멘트</t>
  </si>
  <si>
    <t>40kg</t>
  </si>
  <si>
    <t>포</t>
  </si>
  <si>
    <t>인테리어필름</t>
  </si>
  <si>
    <t>방염, 프리미엄</t>
  </si>
  <si>
    <t>시공도</t>
  </si>
  <si>
    <t>OA Floor</t>
  </si>
  <si>
    <t>강판계, 황산칼슘, SP형 T20×500×500㎜</t>
  </si>
  <si>
    <t>벽체틀 설치</t>
  </si>
  <si>
    <t>30*30, @450*500</t>
  </si>
  <si>
    <t>벽체틀 설치(돌출W:80)</t>
  </si>
  <si>
    <t>미송 30*30, @450*500</t>
  </si>
  <si>
    <t>벽체틀 설치(돌출W:100)</t>
  </si>
  <si>
    <t>벽체틀 설치(돌출W:130)</t>
  </si>
  <si>
    <t>벽체틀 설치(돌출W:87.5)</t>
  </si>
  <si>
    <t>미송 30*30, @340*500</t>
  </si>
  <si>
    <t>벽체틀 설치(돌출W:187.5)</t>
  </si>
  <si>
    <t>벽체틀 설치(돌출W:287.5)</t>
  </si>
  <si>
    <t>미송 50*50, @450*500</t>
  </si>
  <si>
    <t>벽체틀 설치(돌출W:200)</t>
  </si>
  <si>
    <t>벽체틀 설치(돌출W:450)</t>
  </si>
  <si>
    <t>비닐타일 깔기</t>
  </si>
  <si>
    <t>비닐타일, 5.0*600*600mm</t>
  </si>
  <si>
    <t>카펫타일 깔기</t>
  </si>
  <si>
    <t>500*500*5mm</t>
  </si>
  <si>
    <t>MDF 설치</t>
  </si>
  <si>
    <t>중밀도섬유판, 9.0*1220*2440mm</t>
  </si>
  <si>
    <t>중밀도섬유판, 9.0*1220*2440mm, 2P</t>
  </si>
  <si>
    <t>DRY WALL(C-100)</t>
  </si>
  <si>
    <t>양면 차음석고보드 12.5mm 2겹+GW50t</t>
  </si>
  <si>
    <t>석고판 설치(나사고정) - 바탕용</t>
  </si>
  <si>
    <t>천장, 2겹 붙임, 12.5mm</t>
  </si>
  <si>
    <t>천장, 1겹 붙임, 12.5mm</t>
  </si>
  <si>
    <t>폴리에스터충진재</t>
  </si>
  <si>
    <t>T50, 방염</t>
  </si>
  <si>
    <t>원형타공흡음판 설치</t>
  </si>
  <si>
    <t>벽, 15mm, 방염패브릭 마감</t>
  </si>
  <si>
    <t>벽, 12mm, 방염패브릭 마감</t>
  </si>
  <si>
    <t>라인타공흡음판 설치</t>
  </si>
  <si>
    <t>벽, 15mm</t>
  </si>
  <si>
    <t>벽, 12mm</t>
  </si>
  <si>
    <t>천장, 15mm</t>
  </si>
  <si>
    <t>천장, 12mm</t>
  </si>
  <si>
    <t>마이너스몰딩 설치</t>
  </si>
  <si>
    <t>M</t>
  </si>
  <si>
    <t>암막블라인드 설치</t>
  </si>
  <si>
    <t>3500*3350</t>
  </si>
  <si>
    <t>개소</t>
  </si>
  <si>
    <t>MDF 몰딩 설치</t>
  </si>
  <si>
    <t>W:50*H:4300*30t, 인테리어필름 마감</t>
  </si>
  <si>
    <t>대회의실 주출입구 상부 등박스</t>
  </si>
  <si>
    <t>L:2200*H70, 미송각재 30*30</t>
  </si>
  <si>
    <t>대회의실 사인물 설치</t>
  </si>
  <si>
    <t>자당(한글)</t>
  </si>
  <si>
    <t>경량천장철골틀 설치</t>
  </si>
  <si>
    <t>M-BAR</t>
  </si>
  <si>
    <t>창호주위 탄소섬유시트보강</t>
  </si>
  <si>
    <t>NR74(L), 2PLY</t>
  </si>
  <si>
    <t>블랙스텐걸레받이설치</t>
  </si>
  <si>
    <t>H:30</t>
  </si>
  <si>
    <t>수직줄눈 몰딩 설치</t>
  </si>
  <si>
    <t>매립형, 15*10*15, 1.2t칼라스테인리스</t>
  </si>
  <si>
    <t>돌출형, 9*15*10*15*9, 1.2t칼라스테인리스</t>
  </si>
  <si>
    <t>천장등박스 하지틀설치</t>
  </si>
  <si>
    <t>W:100*H200, ㅁ-30*30*2.3t 아연도</t>
  </si>
  <si>
    <t>W:100*H100, ㅁ-30*30*2.3t 아연도</t>
  </si>
  <si>
    <t>철재커텐박스(ㄱ자형)</t>
  </si>
  <si>
    <t>150*150*1.2t, STL(도장 유)</t>
  </si>
  <si>
    <t>커텐박스하지틀 설치</t>
  </si>
  <si>
    <t>ㅁ-30*30*2.3t</t>
  </si>
  <si>
    <t>천장점검구 설치</t>
  </si>
  <si>
    <t>AL 백색, 450*450mm</t>
  </si>
  <si>
    <t>대회의실 대형스크린 하지틀 설치</t>
  </si>
  <si>
    <t>W:6000*H4300, ㅁ-60*60*2.3t+100*50*2.3t 아연도</t>
  </si>
  <si>
    <t>대회의실 스크린 하지틀 설치</t>
  </si>
  <si>
    <t>2200*1240*50, ㅁ-30*30*2.3t아연도</t>
  </si>
  <si>
    <t>스피커매입틀 설치</t>
  </si>
  <si>
    <t>520*400*H640, ㅁ-30*30*2.3t아연도+합판T12+MDF9T+인테리어필름</t>
  </si>
  <si>
    <t>SPD01 문틀상하부 보강</t>
  </si>
  <si>
    <t>L:2200*W:300, ㅁ-50*50*2.3t 아연각관</t>
  </si>
  <si>
    <t>SD01 문틀하부 보강</t>
  </si>
  <si>
    <t>L:1100*W:100, ㅁ-50*50*2.3t 아연각관</t>
  </si>
  <si>
    <t>SD02 문틀하부 보강</t>
  </si>
  <si>
    <t>L:1000*W:175, ㅁ-50*50*2.3t 아연각관</t>
  </si>
  <si>
    <t>대회의실 현수막 걸이</t>
  </si>
  <si>
    <t>ROLL PLACARD, 6000L</t>
  </si>
  <si>
    <t>식</t>
  </si>
  <si>
    <t>견적</t>
  </si>
  <si>
    <t>모르타르 바름</t>
  </si>
  <si>
    <t>내벽, 18mm, 3.6m 이하</t>
  </si>
  <si>
    <t>내벽, 18mm, 3.6m 초과</t>
  </si>
  <si>
    <t>창호주위 모르타르 충전</t>
  </si>
  <si>
    <t>창호주위 발포우레탄 충전</t>
  </si>
  <si>
    <t>HPD01</t>
  </si>
  <si>
    <t>1.100 x 2.150 = 2.365</t>
  </si>
  <si>
    <t>EA</t>
  </si>
  <si>
    <t>SD01</t>
  </si>
  <si>
    <t>SD02</t>
  </si>
  <si>
    <t>1.000 x 2.150 = 2.150</t>
  </si>
  <si>
    <t>SPD01[방음문]</t>
  </si>
  <si>
    <t>2.200 x 2.400 = 5.280</t>
  </si>
  <si>
    <t>수밀코킹(실리콘)</t>
  </si>
  <si>
    <t>삼각, 10mm, 창호주위</t>
  </si>
  <si>
    <t>바탕만들기+걸레받이용 페인트칠</t>
  </si>
  <si>
    <t>붓칠 2회, con'c·mortar면</t>
  </si>
  <si>
    <t>붓칠 2회, G.B.면(올퍼티)</t>
  </si>
  <si>
    <t>바탕만들기+수성페인트 롤러칠</t>
  </si>
  <si>
    <t>내부 2회, con'c·mortar면, 친환경</t>
  </si>
  <si>
    <t>바탕만들기+비닐페인트 뿜칠</t>
  </si>
  <si>
    <t>내천장 2회, G.B.면 올퍼티</t>
  </si>
  <si>
    <t>바탕만들기+본타일</t>
  </si>
  <si>
    <t>내벽</t>
  </si>
  <si>
    <t>암면흡음텍스 철거</t>
  </si>
  <si>
    <t>12mm</t>
  </si>
  <si>
    <t>경량천장철골틀 해체</t>
  </si>
  <si>
    <t>블록벽 해체</t>
  </si>
  <si>
    <t>블록벽 컷팅</t>
  </si>
  <si>
    <t>목재벽체틀 철거</t>
  </si>
  <si>
    <t>석고판 해체</t>
  </si>
  <si>
    <t>벽, 9mm</t>
  </si>
  <si>
    <t>천장, 9mm</t>
  </si>
  <si>
    <t>석고보드위 본타일 마감 철거</t>
  </si>
  <si>
    <t>기존 이동식 칸막이 철거</t>
  </si>
  <si>
    <t>벽</t>
  </si>
  <si>
    <t>직물계 벽지 철거</t>
  </si>
  <si>
    <t>카펫타일 철거</t>
  </si>
  <si>
    <t>3mm</t>
  </si>
  <si>
    <t>비닐계타일 철거</t>
  </si>
  <si>
    <t>창호철거</t>
  </si>
  <si>
    <t>철제</t>
  </si>
  <si>
    <t>악세스후로아철거</t>
  </si>
  <si>
    <t>H:300미만, 소모자재비포함</t>
  </si>
  <si>
    <t>기존블라인드 철거</t>
  </si>
  <si>
    <t>액자철거</t>
  </si>
  <si>
    <t>小</t>
  </si>
  <si>
    <t>大</t>
  </si>
  <si>
    <t>폐기물소운반</t>
  </si>
  <si>
    <t>B</t>
  </si>
  <si>
    <t>철강설</t>
  </si>
  <si>
    <t>철강설, 고철, 작업설부산물</t>
  </si>
  <si>
    <t>kg</t>
  </si>
  <si>
    <t>수집상차도</t>
  </si>
  <si>
    <t>건설폐재류</t>
  </si>
  <si>
    <t>가연성이 제거된 재활용이 가능한 혼합물</t>
  </si>
  <si>
    <t>TON</t>
  </si>
  <si>
    <t>혼합건설폐기물</t>
  </si>
  <si>
    <t>불연성 건설폐기물에 가연성 5% 이하 혼합</t>
  </si>
  <si>
    <t>그 밖의 건설폐기물에 가연성 5% 이하 혼합</t>
  </si>
  <si>
    <t>가연성폐기물</t>
  </si>
  <si>
    <t>폐합성수지, 폐종이류, 벽지류</t>
  </si>
  <si>
    <t>폐목재</t>
  </si>
  <si>
    <t>건설폐재류 상차비 및 운반비</t>
  </si>
  <si>
    <t>15톤 덤프트럭, 30km</t>
  </si>
  <si>
    <t>혼합건설폐기물 상차비 및 운반비</t>
  </si>
  <si>
    <t>16톤 암롤트럭, 30km</t>
  </si>
  <si>
    <t>악세스후로아폐기처리비(강재,목질계,PVC상차포함)</t>
  </si>
  <si>
    <t>운반-15km 이내기준(매립대상제외)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</si>
  <si>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</si>
  <si>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</si>
  <si>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</si>
  <si>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</si>
  <si>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</si>
  <si>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</si>
  <si>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</si>
  <si>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품셈개요</t>
  </si>
  <si>
    <t>A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</si>
  <si>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</si>
  <si>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</si>
  <si>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</si>
  <si>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</si>
  <si>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</si>
  <si>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</si>
  <si>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</si>
  <si>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</si>
  <si>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</si>
  <si>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</si>
  <si>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</si>
  <si>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      (  ) </t>
  </si>
  <si>
    <t xml:space="preserve">  총  계</t>
  </si>
  <si>
    <t>조달청가격</t>
  </si>
  <si>
    <t>거래가격</t>
  </si>
  <si>
    <t>유통물가</t>
  </si>
  <si>
    <t>조사가격1</t>
  </si>
  <si>
    <t>조사가격2</t>
  </si>
  <si>
    <t>C</t>
  </si>
  <si>
    <t>공 사 원 가 계 산 서</t>
  </si>
  <si>
    <t>공사명 : 부산광역시의회 대회의실 기본 및 실시 리모델링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</si>
  <si>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</si>
  <si>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</si>
  <si>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</si>
  <si>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</si>
  <si>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</si>
  <si>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</si>
  <si>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</si>
  <si>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</si>
  <si>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</si>
  <si>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</si>
  <si>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</si>
  <si>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</si>
  <si>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</si>
  <si>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</si>
  <si>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</si>
  <si>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</si>
  <si>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</si>
  <si>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</si>
  <si>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</si>
  <si>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12.6%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</si>
  <si>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</si>
  <si>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</si>
  <si>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</si>
  <si>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</si>
  <si>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</si>
  <si>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</si>
  <si>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</si>
  <si>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</si>
  <si>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</si>
  <si>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</si>
  <si>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</si>
  <si>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</si>
  <si>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</si>
  <si>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</si>
  <si>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</si>
  <si>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</si>
  <si>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</si>
  <si>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</si>
  <si>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</si>
  <si>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</si>
  <si>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</si>
  <si>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CB</t>
  </si>
  <si>
    <t>노인장기요양보험료</t>
  </si>
  <si>
    <t>건강보험료 * 13.14%</t>
  </si>
  <si>
    <t>CG</t>
  </si>
  <si>
    <t>기   타    경   비</t>
  </si>
  <si>
    <t>(재료비+노무비) * 4.6%</t>
  </si>
  <si>
    <t>CH</t>
  </si>
  <si>
    <t>환  경  보  전  비</t>
  </si>
  <si>
    <t>(재료비+직노+경비) * 0.3%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</si>
  <si>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</si>
  <si>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</si>
  <si>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</si>
  <si>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</si>
  <si>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</si>
  <si>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</si>
  <si>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</si>
  <si>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</si>
  <si>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</si>
  <si>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</si>
  <si>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</si>
  <si>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6%</t>
  </si>
  <si>
    <t>D2</t>
  </si>
  <si>
    <t>이              윤</t>
  </si>
  <si>
    <t>(노무비+경비+일반관리비) * 12%</t>
  </si>
  <si>
    <t>D4</t>
  </si>
  <si>
    <t>발 생 제 처 리</t>
  </si>
  <si>
    <t>D5</t>
  </si>
  <si>
    <t>건설폐기물처리비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</si>
  <si>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</si>
  <si>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</si>
  <si>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</si>
  <si>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</si>
  <si>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</si>
  <si>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</si>
  <si>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</si>
  <si>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</si>
  <si>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</si>
  <si>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</si>
  <si>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</si>
  <si>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</si>
  <si>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</si>
  <si>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</si>
  <si>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</si>
  <si>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</si>
  <si>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</si>
  <si>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</si>
  <si>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</si>
  <si>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</si>
  <si>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</si>
  <si>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</si>
  <si>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</si>
  <si>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</si>
  <si>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</si>
  <si>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</si>
  <si>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</si>
  <si>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</si>
  <si>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</si>
  <si>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</si>
  <si>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</si>
  <si>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</si>
  <si>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</si>
  <si>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</si>
  <si>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</si>
  <si>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</si>
  <si>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</si>
  <si>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</si>
  <si>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</si>
  <si>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</si>
  <si>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</si>
  <si>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도급자관급자재비</t>
  </si>
  <si>
    <t>DJ</t>
  </si>
  <si>
    <t>사 급 자 재 비</t>
  </si>
  <si>
    <t>D3</t>
  </si>
  <si>
    <t>외    자    재</t>
  </si>
  <si>
    <t>관급자관급자재비</t>
  </si>
  <si>
    <t>DK</t>
  </si>
  <si>
    <t>지정폐기물처리비</t>
  </si>
  <si>
    <t>D6</t>
  </si>
  <si>
    <t>품 질 관 리 비</t>
  </si>
  <si>
    <t>CD</t>
  </si>
  <si>
    <t>어린이활동공간</t>
  </si>
  <si>
    <t>CC</t>
  </si>
  <si>
    <t>안 전 관 리 비</t>
  </si>
  <si>
    <t>CE</t>
  </si>
  <si>
    <t>D</t>
  </si>
  <si>
    <t>E</t>
  </si>
  <si>
    <t>....</t>
  </si>
  <si>
    <t>G</t>
  </si>
  <si>
    <t>H</t>
  </si>
  <si>
    <t>I</t>
  </si>
  <si>
    <t>J</t>
  </si>
  <si>
    <t>가  설  공  사</t>
    <phoneticPr fontId="1" type="noConversion"/>
  </si>
  <si>
    <t>부산광역시의회 대회의실 기본 및 실시 리모델링</t>
    <phoneticPr fontId="1" type="noConversion"/>
  </si>
  <si>
    <t>건  축  공  사</t>
    <phoneticPr fontId="1" type="noConversion"/>
  </si>
  <si>
    <t>조  적  공  사</t>
    <phoneticPr fontId="1" type="noConversion"/>
  </si>
  <si>
    <t>목공사및수장공사</t>
    <phoneticPr fontId="1" type="noConversion"/>
  </si>
  <si>
    <t>금  속  공  사</t>
    <phoneticPr fontId="1" type="noConversion"/>
  </si>
  <si>
    <t>미  장  공  사</t>
    <phoneticPr fontId="1" type="noConversion"/>
  </si>
  <si>
    <t>창호 및 유리공사</t>
    <phoneticPr fontId="1" type="noConversion"/>
  </si>
  <si>
    <t>칠    공    사</t>
    <phoneticPr fontId="1" type="noConversion"/>
  </si>
  <si>
    <t>철  거  공  사</t>
    <phoneticPr fontId="1" type="noConversion"/>
  </si>
  <si>
    <t>발 생 제 처 리</t>
    <phoneticPr fontId="1" type="noConversion"/>
  </si>
  <si>
    <t>건설폐기물처리비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</si>
</sst>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.0;\-#,##0.0;#"/>
    <numFmt numFmtId="178" formatCode="#,##0;\-#,##0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78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7" fontId="6" fillId="0" borderId="1" xfId="0" applyNumberFormat="1" applyFont="1" applyBorder="1" applyAlignment="1">
      <alignment vertical="center" wrapText="1"/>
    </xf>
    <xf numFmtId="0" fontId="6" fillId="0" borderId="7" xfId="0" quotePrefix="1" applyFont="1" applyBorder="1" applyAlignment="1">
      <alignment vertical="center" wrapText="1"/>
    </xf>
    <xf numFmtId="178" fontId="6" fillId="0" borderId="7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CEDDF-B3B8-42F2-8EA5-E48F07A8D89E}">
  <sheetPr>
    <pageSetUpPr fitToPage="1"/>
  </sheetPr>
  <dimension ref="A1:G32"/>
  <sheetViews>
    <sheetView tabSelected="1" topLeftCell="B1" workbookViewId="0">
      <selection activeCell="J7" sqref="J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8" t="s">
        <v>219</v>
      </c>
      <c r="C1" s="28"/>
      <c r="D1" s="28"/>
      <c r="E1" s="28"/>
      <c r="F1" s="28"/>
      <c r="G1" s="28"/>
    </row>
    <row r="2" spans="1:7" ht="21.95" customHeight="1" x14ac:dyDescent="0.3">
      <c r="B2" s="29" t="s">
        <v>220</v>
      </c>
      <c r="C2" s="29"/>
      <c r="D2" s="29"/>
      <c r="E2" s="29"/>
      <c r="F2" s="30" t="str">
        <f>CONCATENATE("금액 : 일금 ",NUMBERSTRING(E32,1),"원정")&amp;" ( \ "&amp;TEXT(E32,"#,#")&amp;" )"</f>
        <v>금액 : 일금 영원정 ( \  )</v>
      </c>
      <c r="G2" s="30"/>
    </row>
    <row r="3" spans="1:7" ht="21.95" customHeight="1" x14ac:dyDescent="0.3">
      <c r="B3" s="27" t="s">
        <v>221</v>
      </c>
      <c r="C3" s="27"/>
      <c r="D3" s="27"/>
      <c r="E3" s="26" t="s">
        <v>222</v>
      </c>
      <c r="F3" s="26" t="s">
        <v>223</v>
      </c>
      <c r="G3" s="26" t="s">
        <v>197</v>
      </c>
    </row>
    <row r="4" spans="1:7" ht="21.95" customHeight="1" x14ac:dyDescent="0.3">
      <c r="A4" s="1" t="s">
        <v>228</v>
      </c>
      <c r="B4" s="31" t="s">
        <v>224</v>
      </c>
      <c r="C4" s="31" t="s">
        <v>225</v>
      </c>
      <c r="D4" s="26" t="s">
        <v>229</v>
      </c>
      <c r="E4" s="11">
        <f>TRUNC(공종별집계표!F5, 0)</f>
        <v>0</v>
      </c>
      <c r="F4" s="9" t="s">
        <v>14</v>
      </c>
      <c r="G4" s="9" t="s">
        <v>14</v>
      </c>
    </row>
    <row r="5" spans="1:7" ht="21.95" customHeight="1" x14ac:dyDescent="0.3">
      <c r="A5" s="1" t="s">
        <v>230</v>
      </c>
      <c r="B5" s="31"/>
      <c r="C5" s="31"/>
      <c r="D5" s="26" t="s">
        <v>231</v>
      </c>
      <c r="E5" s="11">
        <v>0</v>
      </c>
      <c r="F5" s="9" t="s">
        <v>14</v>
      </c>
      <c r="G5" s="9" t="s">
        <v>14</v>
      </c>
    </row>
    <row r="6" spans="1:7" ht="21.95" customHeight="1" x14ac:dyDescent="0.3">
      <c r="A6" s="1" t="s">
        <v>232</v>
      </c>
      <c r="B6" s="31"/>
      <c r="C6" s="31"/>
      <c r="D6" s="26" t="s">
        <v>233</v>
      </c>
      <c r="E6" s="11">
        <v>0</v>
      </c>
      <c r="F6" s="9" t="s">
        <v>14</v>
      </c>
      <c r="G6" s="9" t="s">
        <v>14</v>
      </c>
    </row>
    <row r="7" spans="1:7" ht="21.95" customHeight="1" x14ac:dyDescent="0.3">
      <c r="A7" s="1" t="s">
        <v>234</v>
      </c>
      <c r="B7" s="31"/>
      <c r="C7" s="31"/>
      <c r="D7" s="26" t="s">
        <v>235</v>
      </c>
      <c r="E7" s="11">
        <f>TRUNC(E4+E5-E6, 0)</f>
        <v>0</v>
      </c>
      <c r="F7" s="9" t="s">
        <v>14</v>
      </c>
      <c r="G7" s="9" t="s">
        <v>14</v>
      </c>
    </row>
    <row r="8" spans="1:7" ht="21.95" customHeight="1" x14ac:dyDescent="0.3">
      <c r="A8" s="1" t="s">
        <v>236</v>
      </c>
      <c r="B8" s="31"/>
      <c r="C8" s="31" t="s">
        <v>226</v>
      </c>
      <c r="D8" s="26" t="s">
        <v>237</v>
      </c>
      <c r="E8" s="11">
        <f>TRUNC(공종별집계표!H5, 0)</f>
        <v>0</v>
      </c>
      <c r="F8" s="9" t="s">
        <v>14</v>
      </c>
      <c r="G8" s="9" t="s">
        <v>14</v>
      </c>
    </row>
    <row r="9" spans="1:7" ht="21.95" customHeight="1" x14ac:dyDescent="0.3">
      <c r="A9" s="1" t="s">
        <v>238</v>
      </c>
      <c r="B9" s="31"/>
      <c r="C9" s="31"/>
      <c r="D9" s="26" t="s">
        <v>239</v>
      </c>
      <c r="E9" s="11">
        <f>TRUNC(E8*0.126, 0)</f>
        <v>0</v>
      </c>
      <c r="F9" s="9" t="s">
        <v>240</v>
      </c>
      <c r="G9" s="9" t="s">
        <v>14</v>
      </c>
    </row>
    <row r="10" spans="1:7" ht="21.95" customHeight="1" x14ac:dyDescent="0.3">
      <c r="A10" s="1" t="s">
        <v>241</v>
      </c>
      <c r="B10" s="31"/>
      <c r="C10" s="31"/>
      <c r="D10" s="26" t="s">
        <v>235</v>
      </c>
      <c r="E10" s="11">
        <f>TRUNC(E8+E9, 0)</f>
        <v>0</v>
      </c>
      <c r="F10" s="9" t="s">
        <v>14</v>
      </c>
      <c r="G10" s="9" t="s">
        <v>14</v>
      </c>
    </row>
    <row r="11" spans="1:7" ht="21.95" customHeight="1" x14ac:dyDescent="0.3">
      <c r="A11" s="1" t="s">
        <v>242</v>
      </c>
      <c r="B11" s="31"/>
      <c r="C11" s="31" t="s">
        <v>227</v>
      </c>
      <c r="D11" s="26" t="s">
        <v>243</v>
      </c>
      <c r="E11" s="11">
        <f>TRUNC(공종별집계표!J5, 0)</f>
        <v>0</v>
      </c>
      <c r="F11" s="9" t="s">
        <v>14</v>
      </c>
      <c r="G11" s="9" t="s">
        <v>14</v>
      </c>
    </row>
    <row r="12" spans="1:7" ht="21.95" customHeight="1" x14ac:dyDescent="0.3">
      <c r="A12" s="1" t="s">
        <v>244</v>
      </c>
      <c r="B12" s="31"/>
      <c r="C12" s="31"/>
      <c r="D12" s="26" t="s">
        <v>245</v>
      </c>
      <c r="E12" s="11">
        <f>TRUNC(E10*0.0356, 0)</f>
        <v>0</v>
      </c>
      <c r="F12" s="9" t="s">
        <v>246</v>
      </c>
      <c r="G12" s="9" t="s">
        <v>14</v>
      </c>
    </row>
    <row r="13" spans="1:7" ht="21.95" customHeight="1" x14ac:dyDescent="0.3">
      <c r="A13" s="1" t="s">
        <v>247</v>
      </c>
      <c r="B13" s="31"/>
      <c r="C13" s="31"/>
      <c r="D13" s="26" t="s">
        <v>248</v>
      </c>
      <c r="E13" s="11">
        <f>TRUNC(E10*0.0101, 0)</f>
        <v>0</v>
      </c>
      <c r="F13" s="9" t="s">
        <v>249</v>
      </c>
      <c r="G13" s="9" t="s">
        <v>14</v>
      </c>
    </row>
    <row r="14" spans="1:7" ht="21.95" customHeight="1" x14ac:dyDescent="0.3">
      <c r="A14" s="1" t="s">
        <v>250</v>
      </c>
      <c r="B14" s="31"/>
      <c r="C14" s="31"/>
      <c r="D14" s="26" t="s">
        <v>251</v>
      </c>
      <c r="E14" s="11">
        <f>TRUNC(E8*0.03595, 0)</f>
        <v>0</v>
      </c>
      <c r="F14" s="9" t="s">
        <v>252</v>
      </c>
      <c r="G14" s="9" t="s">
        <v>14</v>
      </c>
    </row>
    <row r="15" spans="1:7" ht="21.95" customHeight="1" x14ac:dyDescent="0.3">
      <c r="A15" s="1" t="s">
        <v>253</v>
      </c>
      <c r="B15" s="31"/>
      <c r="C15" s="31"/>
      <c r="D15" s="26" t="s">
        <v>254</v>
      </c>
      <c r="E15" s="11">
        <f>TRUNC(E8*0.0475, 0)</f>
        <v>0</v>
      </c>
      <c r="F15" s="9" t="s">
        <v>255</v>
      </c>
      <c r="G15" s="9" t="s">
        <v>14</v>
      </c>
    </row>
    <row r="16" spans="1:7" ht="21.95" customHeight="1" x14ac:dyDescent="0.3">
      <c r="A16" s="1" t="s">
        <v>256</v>
      </c>
      <c r="B16" s="31"/>
      <c r="C16" s="31"/>
      <c r="D16" s="26" t="s">
        <v>257</v>
      </c>
      <c r="E16" s="11">
        <f>TRUNC(E8*0.023, 0)</f>
        <v>0</v>
      </c>
      <c r="F16" s="9" t="s">
        <v>258</v>
      </c>
      <c r="G16" s="9" t="s">
        <v>14</v>
      </c>
    </row>
    <row r="17" spans="1:7" ht="21.95" customHeight="1" x14ac:dyDescent="0.3">
      <c r="A17" s="1" t="s">
        <v>259</v>
      </c>
      <c r="B17" s="31"/>
      <c r="C17" s="31"/>
      <c r="D17" s="26" t="s">
        <v>260</v>
      </c>
      <c r="E17" s="11">
        <f>TRUNC((E7+E8)*0.0311, 0)</f>
        <v>0</v>
      </c>
      <c r="F17" s="9" t="s">
        <v>261</v>
      </c>
      <c r="G17" s="9" t="s">
        <v>14</v>
      </c>
    </row>
    <row r="18" spans="1:7" ht="21.95" customHeight="1" x14ac:dyDescent="0.3">
      <c r="A18" s="1" t="s">
        <v>262</v>
      </c>
      <c r="B18" s="31"/>
      <c r="C18" s="31"/>
      <c r="D18" s="26" t="s">
        <v>263</v>
      </c>
      <c r="E18" s="11">
        <f>TRUNC(E14*0.1314, 0)</f>
        <v>0</v>
      </c>
      <c r="F18" s="9" t="s">
        <v>264</v>
      </c>
      <c r="G18" s="9" t="s">
        <v>14</v>
      </c>
    </row>
    <row r="19" spans="1:7" ht="21.95" customHeight="1" x14ac:dyDescent="0.3">
      <c r="A19" s="1" t="s">
        <v>265</v>
      </c>
      <c r="B19" s="31"/>
      <c r="C19" s="31"/>
      <c r="D19" s="26" t="s">
        <v>266</v>
      </c>
      <c r="E19" s="11">
        <f>TRUNC((E7+E10)*0.046, 0)</f>
        <v>0</v>
      </c>
      <c r="F19" s="9" t="s">
        <v>267</v>
      </c>
      <c r="G19" s="9" t="s">
        <v>14</v>
      </c>
    </row>
    <row r="20" spans="1:7" ht="21.95" customHeight="1" x14ac:dyDescent="0.3">
      <c r="A20" s="1" t="s">
        <v>268</v>
      </c>
      <c r="B20" s="31"/>
      <c r="C20" s="31"/>
      <c r="D20" s="26" t="s">
        <v>269</v>
      </c>
      <c r="E20" s="11">
        <f>TRUNC((E7+E8+E11)*0.003, 0)</f>
        <v>0</v>
      </c>
      <c r="F20" s="9" t="s">
        <v>270</v>
      </c>
      <c r="G20" s="9" t="s">
        <v>14</v>
      </c>
    </row>
    <row r="21" spans="1:7" ht="21.95" customHeight="1" x14ac:dyDescent="0.3">
      <c r="A21" s="1" t="s">
        <v>271</v>
      </c>
      <c r="B21" s="31"/>
      <c r="C21" s="31"/>
      <c r="D21" s="26" t="s">
        <v>272</v>
      </c>
      <c r="E21" s="11">
        <f>TRUNC(E10*0.00006, 0)</f>
        <v>0</v>
      </c>
      <c r="F21" s="9" t="s">
        <v>273</v>
      </c>
      <c r="G21" s="9" t="s">
        <v>14</v>
      </c>
    </row>
    <row r="22" spans="1:7" ht="21.95" customHeight="1" x14ac:dyDescent="0.3">
      <c r="A22" s="1" t="s">
        <v>274</v>
      </c>
      <c r="B22" s="31"/>
      <c r="C22" s="31"/>
      <c r="D22" s="26" t="s">
        <v>275</v>
      </c>
      <c r="E22" s="11">
        <f>TRUNC(E10*0.0009, 0)</f>
        <v>0</v>
      </c>
      <c r="F22" s="9" t="s">
        <v>276</v>
      </c>
      <c r="G22" s="9" t="s">
        <v>14</v>
      </c>
    </row>
    <row r="23" spans="1:7" ht="21.95" customHeight="1" x14ac:dyDescent="0.3">
      <c r="A23" s="1" t="s">
        <v>277</v>
      </c>
      <c r="B23" s="31"/>
      <c r="C23" s="31"/>
      <c r="D23" s="26" t="s">
        <v>235</v>
      </c>
      <c r="E23" s="11">
        <f>TRUNC(E11+E12+E13+E14+E15+E16+E17+E18+E19+E20+E21+E22, 0)</f>
        <v>0</v>
      </c>
      <c r="F23" s="9" t="s">
        <v>14</v>
      </c>
      <c r="G23" s="9" t="s">
        <v>14</v>
      </c>
    </row>
    <row r="24" spans="1:7" ht="21.95" customHeight="1" x14ac:dyDescent="0.3">
      <c r="A24" s="1" t="s">
        <v>278</v>
      </c>
      <c r="B24" s="27" t="s">
        <v>279</v>
      </c>
      <c r="C24" s="27"/>
      <c r="D24" s="27"/>
      <c r="E24" s="11">
        <f>TRUNC(E7+E10+E23, 0)</f>
        <v>0</v>
      </c>
      <c r="F24" s="9" t="s">
        <v>14</v>
      </c>
      <c r="G24" s="9" t="s">
        <v>14</v>
      </c>
    </row>
    <row r="25" spans="1:7" ht="21.95" customHeight="1" x14ac:dyDescent="0.3">
      <c r="A25" s="1" t="s">
        <v>280</v>
      </c>
      <c r="B25" s="27" t="s">
        <v>281</v>
      </c>
      <c r="C25" s="27"/>
      <c r="D25" s="27"/>
      <c r="E25" s="11">
        <f>TRUNC(E24*0.06, 0)</f>
        <v>0</v>
      </c>
      <c r="F25" s="9" t="s">
        <v>282</v>
      </c>
      <c r="G25" s="9" t="s">
        <v>14</v>
      </c>
    </row>
    <row r="26" spans="1:7" ht="21.95" customHeight="1" x14ac:dyDescent="0.3">
      <c r="A26" s="1" t="s">
        <v>283</v>
      </c>
      <c r="B26" s="27" t="s">
        <v>284</v>
      </c>
      <c r="C26" s="27"/>
      <c r="D26" s="27"/>
      <c r="E26" s="11"/>
      <c r="F26" s="9" t="s">
        <v>285</v>
      </c>
      <c r="G26" s="9" t="s">
        <v>14</v>
      </c>
    </row>
    <row r="27" spans="1:7" ht="21.95" customHeight="1" x14ac:dyDescent="0.3">
      <c r="A27" s="1" t="s">
        <v>286</v>
      </c>
      <c r="B27" s="27" t="s">
        <v>287</v>
      </c>
      <c r="C27" s="27"/>
      <c r="D27" s="27"/>
      <c r="E27" s="11"/>
      <c r="F27" s="9" t="s">
        <v>14</v>
      </c>
      <c r="G27" s="9" t="s">
        <v>14</v>
      </c>
    </row>
    <row r="28" spans="1:7" ht="21.95" customHeight="1" x14ac:dyDescent="0.3">
      <c r="A28" s="1" t="s">
        <v>288</v>
      </c>
      <c r="B28" s="27" t="s">
        <v>289</v>
      </c>
      <c r="C28" s="27"/>
      <c r="D28" s="27"/>
      <c r="E28" s="11"/>
      <c r="F28" s="9" t="s">
        <v>14</v>
      </c>
      <c r="G28" s="9" t="s">
        <v>14</v>
      </c>
    </row>
    <row r="29" spans="1:7" ht="21.95" customHeight="1" x14ac:dyDescent="0.3">
      <c r="A29" s="1" t="s">
        <v>290</v>
      </c>
      <c r="B29" s="27" t="s">
        <v>291</v>
      </c>
      <c r="C29" s="27"/>
      <c r="D29" s="27"/>
      <c r="E29" s="11"/>
      <c r="F29" s="9" t="s">
        <v>14</v>
      </c>
      <c r="G29" s="9" t="s">
        <v>14</v>
      </c>
    </row>
    <row r="30" spans="1:7" ht="21.95" customHeight="1" x14ac:dyDescent="0.3">
      <c r="A30" s="1" t="s">
        <v>292</v>
      </c>
      <c r="B30" s="27" t="s">
        <v>293</v>
      </c>
      <c r="C30" s="27"/>
      <c r="D30" s="27"/>
      <c r="E30" s="11"/>
      <c r="F30" s="9" t="s">
        <v>294</v>
      </c>
      <c r="G30" s="9" t="s">
        <v>14</v>
      </c>
    </row>
    <row r="31" spans="1:7" ht="21.95" customHeight="1" x14ac:dyDescent="0.3">
      <c r="A31" s="1" t="s">
        <v>295</v>
      </c>
      <c r="B31" s="27" t="s">
        <v>296</v>
      </c>
      <c r="C31" s="27"/>
      <c r="D31" s="27"/>
      <c r="E31" s="11">
        <f>TRUNC(E29+E30,-3)</f>
        <v>0</v>
      </c>
      <c r="F31" s="9" t="s">
        <v>14</v>
      </c>
      <c r="G31" s="9" t="s">
        <v>14</v>
      </c>
    </row>
    <row r="32" spans="1:7" ht="21.95" customHeight="1" x14ac:dyDescent="0.3">
      <c r="A32" s="1" t="s">
        <v>297</v>
      </c>
      <c r="B32" s="27" t="s">
        <v>298</v>
      </c>
      <c r="C32" s="27"/>
      <c r="D32" s="27"/>
      <c r="E32" s="11">
        <f>TRUNC(E31+0, 0)</f>
        <v>0</v>
      </c>
      <c r="F32" s="9" t="s">
        <v>14</v>
      </c>
      <c r="G32" s="9" t="s">
        <v>14</v>
      </c>
    </row>
  </sheetData>
  <mergeCells count="17">
    <mergeCell ref="B1:G1"/>
    <mergeCell ref="B2:E2"/>
    <mergeCell ref="F2:G2"/>
    <mergeCell ref="B3:D3"/>
    <mergeCell ref="B4:B23"/>
    <mergeCell ref="C4:C7"/>
    <mergeCell ref="C8:C10"/>
    <mergeCell ref="C11:C23"/>
    <mergeCell ref="B30:D30"/>
    <mergeCell ref="B31:D31"/>
    <mergeCell ref="B32:D32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38008-D5AF-4632-A8B0-08A7C9E78057}">
  <sheetPr>
    <pageSetUpPr fitToPage="1"/>
  </sheetPr>
  <dimension ref="A1:M27"/>
  <sheetViews>
    <sheetView workbookViewId="0">
      <selection activeCell="O7" sqref="O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 x14ac:dyDescent="0.3">
      <c r="A3" s="32" t="s">
        <v>2</v>
      </c>
      <c r="B3" s="32" t="s">
        <v>3</v>
      </c>
      <c r="C3" s="32" t="s">
        <v>4</v>
      </c>
      <c r="D3" s="32" t="s">
        <v>5</v>
      </c>
      <c r="E3" s="32" t="s">
        <v>6</v>
      </c>
      <c r="F3" s="32"/>
      <c r="G3" s="32" t="s">
        <v>9</v>
      </c>
      <c r="H3" s="32"/>
      <c r="I3" s="32" t="s">
        <v>10</v>
      </c>
      <c r="J3" s="32"/>
      <c r="K3" s="32" t="s">
        <v>11</v>
      </c>
      <c r="L3" s="32"/>
      <c r="M3" s="32" t="s">
        <v>12</v>
      </c>
    </row>
    <row r="4" spans="1:13" ht="30" customHeight="1" x14ac:dyDescent="0.3">
      <c r="A4" s="33"/>
      <c r="B4" s="33"/>
      <c r="C4" s="33"/>
      <c r="D4" s="33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33"/>
    </row>
    <row r="5" spans="1:13" ht="30" customHeight="1" x14ac:dyDescent="0.3">
      <c r="A5" s="9" t="s">
        <v>354</v>
      </c>
      <c r="B5" s="9" t="s">
        <v>14</v>
      </c>
      <c r="C5" s="9" t="s">
        <v>14</v>
      </c>
      <c r="D5" s="10">
        <v>1</v>
      </c>
      <c r="E5" s="11">
        <f>F6</f>
        <v>0</v>
      </c>
      <c r="F5" s="11">
        <f t="shared" ref="F5:F16" si="0">E5*D5</f>
        <v>0</v>
      </c>
      <c r="G5" s="11">
        <f>H6</f>
        <v>0</v>
      </c>
      <c r="H5" s="11">
        <f t="shared" ref="H5:H16" si="1">G5*D5</f>
        <v>0</v>
      </c>
      <c r="I5" s="11">
        <f>J6</f>
        <v>0</v>
      </c>
      <c r="J5" s="11">
        <f t="shared" ref="J5:J16" si="2">I5*D5</f>
        <v>0</v>
      </c>
      <c r="K5" s="11">
        <f t="shared" ref="K5:K16" si="3">E5+G5+I5</f>
        <v>0</v>
      </c>
      <c r="L5" s="11">
        <f t="shared" ref="L5:L16" si="4">F5+H5+J5</f>
        <v>0</v>
      </c>
      <c r="M5" s="9" t="s">
        <v>14</v>
      </c>
    </row>
    <row r="6" spans="1:13" ht="30" customHeight="1" x14ac:dyDescent="0.3">
      <c r="A6" s="9" t="s">
        <v>355</v>
      </c>
      <c r="B6" s="9" t="s">
        <v>14</v>
      </c>
      <c r="C6" s="9" t="s">
        <v>14</v>
      </c>
      <c r="D6" s="10">
        <v>1</v>
      </c>
      <c r="E6" s="11">
        <f>F7+F8+F9+F10+F11+F12+F13+F14</f>
        <v>0</v>
      </c>
      <c r="F6" s="11">
        <f t="shared" si="0"/>
        <v>0</v>
      </c>
      <c r="G6" s="11">
        <f>H7+H8+H9+H10+H11+H12+H13+H14</f>
        <v>0</v>
      </c>
      <c r="H6" s="11">
        <f t="shared" si="1"/>
        <v>0</v>
      </c>
      <c r="I6" s="11">
        <f>J7+J8+J9+J10+J11+J12+J13+J14</f>
        <v>0</v>
      </c>
      <c r="J6" s="11">
        <f t="shared" si="2"/>
        <v>0</v>
      </c>
      <c r="K6" s="11">
        <f t="shared" si="3"/>
        <v>0</v>
      </c>
      <c r="L6" s="11">
        <f t="shared" si="4"/>
        <v>0</v>
      </c>
      <c r="M6" s="9" t="s">
        <v>14</v>
      </c>
    </row>
    <row r="7" spans="1:13" ht="30" customHeight="1" x14ac:dyDescent="0.3">
      <c r="A7" s="9" t="s">
        <v>353</v>
      </c>
      <c r="B7" s="9" t="s">
        <v>14</v>
      </c>
      <c r="C7" s="9" t="s">
        <v>14</v>
      </c>
      <c r="D7" s="10">
        <v>1</v>
      </c>
      <c r="E7" s="11">
        <f>공종별내역서!F27</f>
        <v>0</v>
      </c>
      <c r="F7" s="11">
        <f t="shared" si="0"/>
        <v>0</v>
      </c>
      <c r="G7" s="11">
        <f>공종별내역서!H27</f>
        <v>0</v>
      </c>
      <c r="H7" s="11">
        <f t="shared" si="1"/>
        <v>0</v>
      </c>
      <c r="I7" s="11">
        <f>공종별내역서!J27</f>
        <v>0</v>
      </c>
      <c r="J7" s="11">
        <f t="shared" si="2"/>
        <v>0</v>
      </c>
      <c r="K7" s="11">
        <f t="shared" si="3"/>
        <v>0</v>
      </c>
      <c r="L7" s="11">
        <f t="shared" si="4"/>
        <v>0</v>
      </c>
      <c r="M7" s="9" t="s">
        <v>14</v>
      </c>
    </row>
    <row r="8" spans="1:13" ht="30" customHeight="1" x14ac:dyDescent="0.3">
      <c r="A8" s="9" t="s">
        <v>356</v>
      </c>
      <c r="B8" s="9" t="s">
        <v>14</v>
      </c>
      <c r="C8" s="9" t="s">
        <v>14</v>
      </c>
      <c r="D8" s="10">
        <v>1</v>
      </c>
      <c r="E8" s="11">
        <f>공종별내역서!F51</f>
        <v>0</v>
      </c>
      <c r="F8" s="11">
        <f t="shared" si="0"/>
        <v>0</v>
      </c>
      <c r="G8" s="11">
        <f>공종별내역서!H51</f>
        <v>0</v>
      </c>
      <c r="H8" s="11">
        <f t="shared" si="1"/>
        <v>0</v>
      </c>
      <c r="I8" s="11">
        <f>공종별내역서!J51</f>
        <v>0</v>
      </c>
      <c r="J8" s="11">
        <f t="shared" si="2"/>
        <v>0</v>
      </c>
      <c r="K8" s="11">
        <f t="shared" si="3"/>
        <v>0</v>
      </c>
      <c r="L8" s="11">
        <f t="shared" si="4"/>
        <v>0</v>
      </c>
      <c r="M8" s="9" t="s">
        <v>14</v>
      </c>
    </row>
    <row r="9" spans="1:13" ht="30" customHeight="1" x14ac:dyDescent="0.3">
      <c r="A9" s="9" t="s">
        <v>357</v>
      </c>
      <c r="B9" s="9" t="s">
        <v>14</v>
      </c>
      <c r="C9" s="9" t="s">
        <v>14</v>
      </c>
      <c r="D9" s="10">
        <v>1</v>
      </c>
      <c r="E9" s="11">
        <f>공종별내역서!F99</f>
        <v>0</v>
      </c>
      <c r="F9" s="11">
        <f t="shared" si="0"/>
        <v>0</v>
      </c>
      <c r="G9" s="11">
        <f>공종별내역서!H99</f>
        <v>0</v>
      </c>
      <c r="H9" s="11">
        <f t="shared" si="1"/>
        <v>0</v>
      </c>
      <c r="I9" s="11">
        <f>공종별내역서!J99</f>
        <v>0</v>
      </c>
      <c r="J9" s="11">
        <f t="shared" si="2"/>
        <v>0</v>
      </c>
      <c r="K9" s="11">
        <f t="shared" si="3"/>
        <v>0</v>
      </c>
      <c r="L9" s="11">
        <f t="shared" si="4"/>
        <v>0</v>
      </c>
      <c r="M9" s="9" t="s">
        <v>14</v>
      </c>
    </row>
    <row r="10" spans="1:13" ht="30" customHeight="1" x14ac:dyDescent="0.3">
      <c r="A10" s="9" t="s">
        <v>358</v>
      </c>
      <c r="B10" s="9" t="s">
        <v>14</v>
      </c>
      <c r="C10" s="9" t="s">
        <v>14</v>
      </c>
      <c r="D10" s="10">
        <v>1</v>
      </c>
      <c r="E10" s="11">
        <f>공종별내역서!F123</f>
        <v>0</v>
      </c>
      <c r="F10" s="11">
        <f t="shared" si="0"/>
        <v>0</v>
      </c>
      <c r="G10" s="11">
        <f>공종별내역서!H123</f>
        <v>0</v>
      </c>
      <c r="H10" s="11">
        <f t="shared" si="1"/>
        <v>0</v>
      </c>
      <c r="I10" s="11">
        <f>공종별내역서!J123</f>
        <v>0</v>
      </c>
      <c r="J10" s="11">
        <f t="shared" si="2"/>
        <v>0</v>
      </c>
      <c r="K10" s="11">
        <f t="shared" si="3"/>
        <v>0</v>
      </c>
      <c r="L10" s="11">
        <f t="shared" si="4"/>
        <v>0</v>
      </c>
      <c r="M10" s="9" t="s">
        <v>14</v>
      </c>
    </row>
    <row r="11" spans="1:13" ht="30" customHeight="1" x14ac:dyDescent="0.3">
      <c r="A11" s="9" t="s">
        <v>359</v>
      </c>
      <c r="B11" s="9" t="s">
        <v>14</v>
      </c>
      <c r="C11" s="9" t="s">
        <v>14</v>
      </c>
      <c r="D11" s="10">
        <v>1</v>
      </c>
      <c r="E11" s="11">
        <f>공종별내역서!F147</f>
        <v>0</v>
      </c>
      <c r="F11" s="11">
        <f t="shared" si="0"/>
        <v>0</v>
      </c>
      <c r="G11" s="11">
        <f>공종별내역서!H147</f>
        <v>0</v>
      </c>
      <c r="H11" s="11">
        <f t="shared" si="1"/>
        <v>0</v>
      </c>
      <c r="I11" s="11">
        <f>공종별내역서!J147</f>
        <v>0</v>
      </c>
      <c r="J11" s="11">
        <f t="shared" si="2"/>
        <v>0</v>
      </c>
      <c r="K11" s="11">
        <f t="shared" si="3"/>
        <v>0</v>
      </c>
      <c r="L11" s="11">
        <f t="shared" si="4"/>
        <v>0</v>
      </c>
      <c r="M11" s="9" t="s">
        <v>14</v>
      </c>
    </row>
    <row r="12" spans="1:13" ht="30" customHeight="1" x14ac:dyDescent="0.3">
      <c r="A12" s="9" t="s">
        <v>360</v>
      </c>
      <c r="B12" s="9" t="s">
        <v>14</v>
      </c>
      <c r="C12" s="9" t="s">
        <v>14</v>
      </c>
      <c r="D12" s="10">
        <v>1</v>
      </c>
      <c r="E12" s="11">
        <f>공종별내역서!F171</f>
        <v>0</v>
      </c>
      <c r="F12" s="11">
        <f t="shared" si="0"/>
        <v>0</v>
      </c>
      <c r="G12" s="11">
        <f>공종별내역서!H171</f>
        <v>0</v>
      </c>
      <c r="H12" s="11">
        <f t="shared" si="1"/>
        <v>0</v>
      </c>
      <c r="I12" s="11">
        <f>공종별내역서!J171</f>
        <v>0</v>
      </c>
      <c r="J12" s="11">
        <f t="shared" si="2"/>
        <v>0</v>
      </c>
      <c r="K12" s="11">
        <f t="shared" si="3"/>
        <v>0</v>
      </c>
      <c r="L12" s="11">
        <f t="shared" si="4"/>
        <v>0</v>
      </c>
      <c r="M12" s="9" t="s">
        <v>14</v>
      </c>
    </row>
    <row r="13" spans="1:13" ht="30" customHeight="1" x14ac:dyDescent="0.3">
      <c r="A13" s="9" t="s">
        <v>361</v>
      </c>
      <c r="B13" s="9" t="s">
        <v>14</v>
      </c>
      <c r="C13" s="9" t="s">
        <v>14</v>
      </c>
      <c r="D13" s="10">
        <v>1</v>
      </c>
      <c r="E13" s="11">
        <f>공종별내역서!F195</f>
        <v>0</v>
      </c>
      <c r="F13" s="11">
        <f t="shared" si="0"/>
        <v>0</v>
      </c>
      <c r="G13" s="11">
        <f>공종별내역서!H195</f>
        <v>0</v>
      </c>
      <c r="H13" s="11">
        <f t="shared" si="1"/>
        <v>0</v>
      </c>
      <c r="I13" s="11">
        <f>공종별내역서!J195</f>
        <v>0</v>
      </c>
      <c r="J13" s="11">
        <f t="shared" si="2"/>
        <v>0</v>
      </c>
      <c r="K13" s="11">
        <f t="shared" si="3"/>
        <v>0</v>
      </c>
      <c r="L13" s="11">
        <f t="shared" si="4"/>
        <v>0</v>
      </c>
      <c r="M13" s="9" t="s">
        <v>14</v>
      </c>
    </row>
    <row r="14" spans="1:13" ht="30" customHeight="1" x14ac:dyDescent="0.3">
      <c r="A14" s="9" t="s">
        <v>362</v>
      </c>
      <c r="B14" s="9" t="s">
        <v>14</v>
      </c>
      <c r="C14" s="9" t="s">
        <v>14</v>
      </c>
      <c r="D14" s="10">
        <v>1</v>
      </c>
      <c r="E14" s="11">
        <f>공종별내역서!F219</f>
        <v>0</v>
      </c>
      <c r="F14" s="11">
        <f t="shared" si="0"/>
        <v>0</v>
      </c>
      <c r="G14" s="11">
        <f>공종별내역서!H219</f>
        <v>0</v>
      </c>
      <c r="H14" s="11">
        <f t="shared" si="1"/>
        <v>0</v>
      </c>
      <c r="I14" s="11">
        <f>공종별내역서!J219</f>
        <v>0</v>
      </c>
      <c r="J14" s="11">
        <f t="shared" si="2"/>
        <v>0</v>
      </c>
      <c r="K14" s="11">
        <f t="shared" si="3"/>
        <v>0</v>
      </c>
      <c r="L14" s="11">
        <f t="shared" si="4"/>
        <v>0</v>
      </c>
      <c r="M14" s="9" t="s">
        <v>14</v>
      </c>
    </row>
    <row r="15" spans="1:13" ht="30" customHeight="1" x14ac:dyDescent="0.3">
      <c r="A15" s="9" t="s">
        <v>363</v>
      </c>
      <c r="B15" s="9" t="s">
        <v>14</v>
      </c>
      <c r="C15" s="9" t="s">
        <v>14</v>
      </c>
      <c r="D15" s="10">
        <v>1</v>
      </c>
      <c r="E15" s="11">
        <f>공종별내역서!F243</f>
        <v>0</v>
      </c>
      <c r="F15" s="11">
        <f t="shared" si="0"/>
        <v>0</v>
      </c>
      <c r="G15" s="11">
        <f>공종별내역서!H243</f>
        <v>0</v>
      </c>
      <c r="H15" s="11">
        <f t="shared" si="1"/>
        <v>0</v>
      </c>
      <c r="I15" s="11">
        <f>공종별내역서!J243</f>
        <v>0</v>
      </c>
      <c r="J15" s="11">
        <f t="shared" si="2"/>
        <v>0</v>
      </c>
      <c r="K15" s="11">
        <f t="shared" si="3"/>
        <v>0</v>
      </c>
      <c r="L15" s="11">
        <f t="shared" si="4"/>
        <v>0</v>
      </c>
      <c r="M15" s="9" t="s">
        <v>14</v>
      </c>
    </row>
    <row r="16" spans="1:13" ht="30" customHeight="1" x14ac:dyDescent="0.3">
      <c r="A16" s="9" t="s">
        <v>364</v>
      </c>
      <c r="B16" s="9" t="s">
        <v>14</v>
      </c>
      <c r="C16" s="9" t="s">
        <v>14</v>
      </c>
      <c r="D16" s="10">
        <v>1</v>
      </c>
      <c r="E16" s="11">
        <f>공종별내역서!F267</f>
        <v>0</v>
      </c>
      <c r="F16" s="11">
        <f t="shared" si="0"/>
        <v>0</v>
      </c>
      <c r="G16" s="11">
        <f>공종별내역서!H267</f>
        <v>0</v>
      </c>
      <c r="H16" s="11">
        <f t="shared" si="1"/>
        <v>0</v>
      </c>
      <c r="I16" s="11">
        <f>공종별내역서!J267</f>
        <v>0</v>
      </c>
      <c r="J16" s="11">
        <f t="shared" si="2"/>
        <v>0</v>
      </c>
      <c r="K16" s="11">
        <f t="shared" si="3"/>
        <v>0</v>
      </c>
      <c r="L16" s="11">
        <f t="shared" si="4"/>
        <v>0</v>
      </c>
      <c r="M16" s="9" t="s">
        <v>14</v>
      </c>
    </row>
    <row r="17" spans="1:13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ht="30" customHeight="1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ht="30" customHeight="1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13" ht="30" customHeight="1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13" ht="30" customHeight="1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3" ht="30" customHeight="1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3" ht="30" customHeight="1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13" ht="30" customHeight="1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3" ht="30" customHeight="1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13" ht="30" customHeight="1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13" ht="30" customHeight="1" x14ac:dyDescent="0.3">
      <c r="A27" s="9" t="s">
        <v>25</v>
      </c>
      <c r="B27" s="10"/>
      <c r="C27" s="10"/>
      <c r="D27" s="10"/>
      <c r="E27" s="10"/>
      <c r="F27" s="11">
        <f>F5</f>
        <v>0</v>
      </c>
      <c r="G27" s="10"/>
      <c r="H27" s="11">
        <f>H5</f>
        <v>0</v>
      </c>
      <c r="I27" s="10"/>
      <c r="J27" s="11">
        <f>J5</f>
        <v>0</v>
      </c>
      <c r="K27" s="10"/>
      <c r="L27" s="11">
        <f>L5</f>
        <v>0</v>
      </c>
      <c r="M27" s="10"/>
    </row>
  </sheetData>
  <mergeCells count="9">
    <mergeCell ref="I3:J3"/>
    <mergeCell ref="K3:L3"/>
    <mergeCell ref="M3:M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B5E01-84FD-4FB2-9215-B3E9607CA236}">
  <sheetPr>
    <pageSetUpPr fitToPage="1"/>
  </sheetPr>
  <dimension ref="A1:M267"/>
  <sheetViews>
    <sheetView workbookViewId="0">
      <selection activeCell="B1" sqref="B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ht="30" customHeight="1" x14ac:dyDescent="0.3">
      <c r="A2" s="32" t="s">
        <v>2</v>
      </c>
      <c r="B2" s="32" t="s">
        <v>3</v>
      </c>
      <c r="C2" s="32" t="s">
        <v>4</v>
      </c>
      <c r="D2" s="32" t="s">
        <v>5</v>
      </c>
      <c r="E2" s="32" t="s">
        <v>6</v>
      </c>
      <c r="F2" s="32"/>
      <c r="G2" s="32" t="s">
        <v>9</v>
      </c>
      <c r="H2" s="32"/>
      <c r="I2" s="32" t="s">
        <v>10</v>
      </c>
      <c r="J2" s="32"/>
      <c r="K2" s="32" t="s">
        <v>11</v>
      </c>
      <c r="L2" s="32"/>
      <c r="M2" s="32" t="s">
        <v>12</v>
      </c>
    </row>
    <row r="3" spans="1:13" ht="30" customHeight="1" x14ac:dyDescent="0.3">
      <c r="A3" s="32"/>
      <c r="B3" s="32"/>
      <c r="C3" s="32"/>
      <c r="D3" s="32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32"/>
    </row>
    <row r="4" spans="1:13" ht="30" customHeight="1" x14ac:dyDescent="0.3">
      <c r="A4" s="12" t="s">
        <v>353</v>
      </c>
      <c r="B4" s="12" t="s">
        <v>14</v>
      </c>
      <c r="C4" s="10"/>
      <c r="D4" s="10"/>
      <c r="E4" s="11"/>
      <c r="F4" s="11"/>
      <c r="G4" s="11"/>
      <c r="H4" s="11"/>
      <c r="I4" s="11"/>
      <c r="J4" s="11"/>
      <c r="K4" s="11"/>
      <c r="L4" s="11"/>
      <c r="M4" s="10"/>
    </row>
    <row r="5" spans="1:13" ht="30" customHeight="1" x14ac:dyDescent="0.3">
      <c r="A5" s="12" t="s">
        <v>15</v>
      </c>
      <c r="B5" s="12" t="s">
        <v>16</v>
      </c>
      <c r="C5" s="12" t="s">
        <v>17</v>
      </c>
      <c r="D5" s="10">
        <v>103</v>
      </c>
      <c r="E5" s="11"/>
      <c r="F5" s="11"/>
      <c r="G5" s="11"/>
      <c r="H5" s="11"/>
      <c r="I5" s="11"/>
      <c r="J5" s="11"/>
      <c r="K5" s="11"/>
      <c r="L5" s="11"/>
      <c r="M5" s="12" t="s">
        <v>14</v>
      </c>
    </row>
    <row r="6" spans="1:13" ht="30" customHeight="1" x14ac:dyDescent="0.3">
      <c r="A6" s="12" t="s">
        <v>20</v>
      </c>
      <c r="B6" s="12" t="s">
        <v>21</v>
      </c>
      <c r="C6" s="12" t="s">
        <v>17</v>
      </c>
      <c r="D6" s="10">
        <v>2106</v>
      </c>
      <c r="E6" s="11"/>
      <c r="F6" s="11"/>
      <c r="G6" s="11"/>
      <c r="H6" s="11"/>
      <c r="I6" s="11"/>
      <c r="J6" s="11"/>
      <c r="K6" s="11"/>
      <c r="L6" s="11"/>
      <c r="M6" s="12" t="s">
        <v>14</v>
      </c>
    </row>
    <row r="7" spans="1:13" ht="30" customHeight="1" x14ac:dyDescent="0.3">
      <c r="A7" s="12" t="s">
        <v>22</v>
      </c>
      <c r="B7" s="12" t="s">
        <v>23</v>
      </c>
      <c r="C7" s="12" t="s">
        <v>17</v>
      </c>
      <c r="D7" s="10">
        <v>527</v>
      </c>
      <c r="E7" s="11"/>
      <c r="F7" s="11"/>
      <c r="G7" s="11"/>
      <c r="H7" s="11"/>
      <c r="I7" s="11"/>
      <c r="J7" s="11"/>
      <c r="K7" s="11"/>
      <c r="L7" s="11"/>
      <c r="M7" s="12" t="s">
        <v>14</v>
      </c>
    </row>
    <row r="8" spans="1:13" ht="30" customHeight="1" x14ac:dyDescent="0.3">
      <c r="A8" s="12" t="s">
        <v>24</v>
      </c>
      <c r="B8" s="12" t="s">
        <v>14</v>
      </c>
      <c r="C8" s="12" t="s">
        <v>17</v>
      </c>
      <c r="D8" s="10">
        <v>527</v>
      </c>
      <c r="E8" s="11"/>
      <c r="F8" s="11"/>
      <c r="G8" s="11"/>
      <c r="H8" s="11"/>
      <c r="I8" s="11"/>
      <c r="J8" s="11"/>
      <c r="K8" s="11"/>
      <c r="L8" s="11"/>
      <c r="M8" s="12" t="s">
        <v>14</v>
      </c>
    </row>
    <row r="9" spans="1:13" ht="30" customHeight="1" x14ac:dyDescent="0.3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0"/>
    </row>
    <row r="10" spans="1:13" ht="30" customHeight="1" x14ac:dyDescent="0.3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</row>
    <row r="11" spans="1:13" ht="30" customHeight="1" x14ac:dyDescent="0.3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0"/>
    </row>
    <row r="12" spans="1:13" ht="30" customHeight="1" x14ac:dyDescent="0.3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0"/>
    </row>
    <row r="13" spans="1:13" ht="30" customHeight="1" x14ac:dyDescent="0.3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0"/>
    </row>
    <row r="14" spans="1:13" ht="30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</row>
    <row r="15" spans="1:13" ht="30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</row>
    <row r="16" spans="1:13" ht="30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</row>
    <row r="17" spans="1:13" ht="30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</row>
    <row r="18" spans="1:13" ht="30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</row>
    <row r="19" spans="1:13" ht="30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</row>
    <row r="20" spans="1:13" ht="30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</row>
    <row r="21" spans="1:13" ht="30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</row>
    <row r="22" spans="1:13" ht="30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</row>
    <row r="23" spans="1:13" ht="30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</row>
    <row r="24" spans="1:13" ht="30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</row>
    <row r="25" spans="1:13" ht="30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</row>
    <row r="26" spans="1:13" ht="30" customHeight="1" x14ac:dyDescent="0.3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</row>
    <row r="27" spans="1:13" ht="30" customHeight="1" x14ac:dyDescent="0.3">
      <c r="A27" s="12" t="s">
        <v>25</v>
      </c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</row>
    <row r="28" spans="1:13" ht="30" customHeight="1" x14ac:dyDescent="0.3">
      <c r="A28" s="12" t="s">
        <v>356</v>
      </c>
      <c r="B28" s="12" t="s">
        <v>14</v>
      </c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0"/>
    </row>
    <row r="29" spans="1:13" ht="30" customHeight="1" x14ac:dyDescent="0.3">
      <c r="A29" s="12" t="s">
        <v>26</v>
      </c>
      <c r="B29" s="12" t="s">
        <v>27</v>
      </c>
      <c r="C29" s="12" t="s">
        <v>28</v>
      </c>
      <c r="D29" s="10">
        <v>68</v>
      </c>
      <c r="E29" s="11"/>
      <c r="F29" s="11"/>
      <c r="G29" s="11"/>
      <c r="H29" s="11"/>
      <c r="I29" s="11"/>
      <c r="J29" s="11"/>
      <c r="K29" s="11"/>
      <c r="L29" s="11"/>
      <c r="M29" s="12" t="s">
        <v>14</v>
      </c>
    </row>
    <row r="30" spans="1:13" ht="30" customHeight="1" x14ac:dyDescent="0.3">
      <c r="A30" s="12" t="s">
        <v>29</v>
      </c>
      <c r="B30" s="12" t="s">
        <v>30</v>
      </c>
      <c r="C30" s="12" t="s">
        <v>17</v>
      </c>
      <c r="D30" s="10">
        <v>5</v>
      </c>
      <c r="E30" s="11"/>
      <c r="F30" s="11"/>
      <c r="G30" s="11"/>
      <c r="H30" s="11"/>
      <c r="I30" s="11"/>
      <c r="J30" s="11"/>
      <c r="K30" s="11"/>
      <c r="L30" s="11"/>
      <c r="M30" s="12" t="s">
        <v>14</v>
      </c>
    </row>
    <row r="31" spans="1:13" ht="30" customHeight="1" x14ac:dyDescent="0.3">
      <c r="A31" s="12" t="s">
        <v>31</v>
      </c>
      <c r="B31" s="12" t="s">
        <v>32</v>
      </c>
      <c r="C31" s="12" t="s">
        <v>33</v>
      </c>
      <c r="D31" s="10">
        <v>0.06</v>
      </c>
      <c r="E31" s="11"/>
      <c r="F31" s="11"/>
      <c r="G31" s="11"/>
      <c r="H31" s="11"/>
      <c r="I31" s="11"/>
      <c r="J31" s="11"/>
      <c r="K31" s="11"/>
      <c r="L31" s="11"/>
      <c r="M31" s="12" t="s">
        <v>14</v>
      </c>
    </row>
    <row r="32" spans="1:13" ht="30" customHeight="1" x14ac:dyDescent="0.3">
      <c r="A32" s="12" t="s">
        <v>34</v>
      </c>
      <c r="B32" s="12" t="s">
        <v>35</v>
      </c>
      <c r="C32" s="12" t="s">
        <v>36</v>
      </c>
      <c r="D32" s="10">
        <v>1</v>
      </c>
      <c r="E32" s="11"/>
      <c r="F32" s="11"/>
      <c r="G32" s="11"/>
      <c r="H32" s="11"/>
      <c r="I32" s="11"/>
      <c r="J32" s="11"/>
      <c r="K32" s="11"/>
      <c r="L32" s="11"/>
      <c r="M32" s="12" t="s">
        <v>14</v>
      </c>
    </row>
    <row r="33" spans="1:13" ht="30" customHeight="1" x14ac:dyDescent="0.3">
      <c r="A33" s="10"/>
      <c r="B33" s="10"/>
      <c r="C33" s="10"/>
      <c r="D33" s="10"/>
      <c r="E33" s="11"/>
      <c r="F33" s="11"/>
      <c r="G33" s="11"/>
      <c r="H33" s="11"/>
      <c r="I33" s="11"/>
      <c r="J33" s="11"/>
      <c r="K33" s="11"/>
      <c r="L33" s="11"/>
      <c r="M33" s="10"/>
    </row>
    <row r="34" spans="1:13" ht="30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1"/>
      <c r="M34" s="10"/>
    </row>
    <row r="35" spans="1:13" ht="30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1"/>
      <c r="K35" s="11"/>
      <c r="L35" s="11"/>
      <c r="M35" s="10"/>
    </row>
    <row r="36" spans="1:13" ht="30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1"/>
      <c r="M36" s="10"/>
    </row>
    <row r="37" spans="1:13" ht="30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1"/>
      <c r="K37" s="11"/>
      <c r="L37" s="11"/>
      <c r="M37" s="10"/>
    </row>
    <row r="38" spans="1:13" ht="30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1"/>
      <c r="M38" s="10"/>
    </row>
    <row r="39" spans="1:13" ht="30" customHeight="1" x14ac:dyDescent="0.3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0"/>
    </row>
    <row r="40" spans="1:13" ht="30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</row>
    <row r="41" spans="1:13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</row>
    <row r="42" spans="1:13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</row>
    <row r="43" spans="1:13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</row>
    <row r="44" spans="1:13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</row>
    <row r="45" spans="1:13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</row>
    <row r="46" spans="1:13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</row>
    <row r="47" spans="1:13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</row>
    <row r="48" spans="1:13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</row>
    <row r="49" spans="1:13" ht="30" customHeight="1" x14ac:dyDescent="0.3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</row>
    <row r="50" spans="1:13" ht="30" customHeight="1" x14ac:dyDescent="0.3">
      <c r="A50" s="10"/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</row>
    <row r="51" spans="1:13" ht="30" customHeight="1" x14ac:dyDescent="0.3">
      <c r="A51" s="12" t="s">
        <v>25</v>
      </c>
      <c r="B51" s="10"/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0"/>
    </row>
    <row r="52" spans="1:13" ht="30" customHeight="1" x14ac:dyDescent="0.3">
      <c r="A52" s="12" t="s">
        <v>357</v>
      </c>
      <c r="B52" s="12" t="s">
        <v>14</v>
      </c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</row>
    <row r="53" spans="1:13" ht="30" customHeight="1" x14ac:dyDescent="0.3">
      <c r="A53" s="12" t="s">
        <v>37</v>
      </c>
      <c r="B53" s="12" t="s">
        <v>38</v>
      </c>
      <c r="C53" s="12" t="s">
        <v>17</v>
      </c>
      <c r="D53" s="10">
        <v>298</v>
      </c>
      <c r="E53" s="11"/>
      <c r="F53" s="11"/>
      <c r="G53" s="11"/>
      <c r="H53" s="11"/>
      <c r="I53" s="11"/>
      <c r="J53" s="11"/>
      <c r="K53" s="11"/>
      <c r="L53" s="11"/>
      <c r="M53" s="12" t="s">
        <v>39</v>
      </c>
    </row>
    <row r="54" spans="1:13" ht="30" customHeight="1" x14ac:dyDescent="0.3">
      <c r="A54" s="12" t="s">
        <v>40</v>
      </c>
      <c r="B54" s="12" t="s">
        <v>41</v>
      </c>
      <c r="C54" s="12" t="s">
        <v>17</v>
      </c>
      <c r="D54" s="10">
        <v>409</v>
      </c>
      <c r="E54" s="11"/>
      <c r="F54" s="11"/>
      <c r="G54" s="11"/>
      <c r="H54" s="11"/>
      <c r="I54" s="11"/>
      <c r="J54" s="11"/>
      <c r="K54" s="11"/>
      <c r="L54" s="11"/>
      <c r="M54" s="12" t="s">
        <v>14</v>
      </c>
    </row>
    <row r="55" spans="1:13" ht="30" customHeight="1" x14ac:dyDescent="0.3">
      <c r="A55" s="12" t="s">
        <v>42</v>
      </c>
      <c r="B55" s="12" t="s">
        <v>43</v>
      </c>
      <c r="C55" s="12" t="s">
        <v>17</v>
      </c>
      <c r="D55" s="10">
        <v>219</v>
      </c>
      <c r="E55" s="11"/>
      <c r="F55" s="11"/>
      <c r="G55" s="11"/>
      <c r="H55" s="11"/>
      <c r="I55" s="11"/>
      <c r="J55" s="11"/>
      <c r="K55" s="11"/>
      <c r="L55" s="11"/>
      <c r="M55" s="12" t="s">
        <v>14</v>
      </c>
    </row>
    <row r="56" spans="1:13" ht="30" customHeight="1" x14ac:dyDescent="0.3">
      <c r="A56" s="12" t="s">
        <v>44</v>
      </c>
      <c r="B56" s="12" t="s">
        <v>45</v>
      </c>
      <c r="C56" s="12" t="s">
        <v>17</v>
      </c>
      <c r="D56" s="10">
        <v>11</v>
      </c>
      <c r="E56" s="11"/>
      <c r="F56" s="11"/>
      <c r="G56" s="11"/>
      <c r="H56" s="11"/>
      <c r="I56" s="11"/>
      <c r="J56" s="11"/>
      <c r="K56" s="11"/>
      <c r="L56" s="11"/>
      <c r="M56" s="12" t="s">
        <v>14</v>
      </c>
    </row>
    <row r="57" spans="1:13" ht="30" customHeight="1" x14ac:dyDescent="0.3">
      <c r="A57" s="12" t="s">
        <v>46</v>
      </c>
      <c r="B57" s="12" t="s">
        <v>45</v>
      </c>
      <c r="C57" s="12" t="s">
        <v>17</v>
      </c>
      <c r="D57" s="10">
        <v>10</v>
      </c>
      <c r="E57" s="11"/>
      <c r="F57" s="11"/>
      <c r="G57" s="11"/>
      <c r="H57" s="11"/>
      <c r="I57" s="11"/>
      <c r="J57" s="11"/>
      <c r="K57" s="11"/>
      <c r="L57" s="11"/>
      <c r="M57" s="12" t="s">
        <v>14</v>
      </c>
    </row>
    <row r="58" spans="1:13" ht="30" customHeight="1" x14ac:dyDescent="0.3">
      <c r="A58" s="12" t="s">
        <v>47</v>
      </c>
      <c r="B58" s="12" t="s">
        <v>45</v>
      </c>
      <c r="C58" s="12" t="s">
        <v>17</v>
      </c>
      <c r="D58" s="10">
        <v>19</v>
      </c>
      <c r="E58" s="11"/>
      <c r="F58" s="11"/>
      <c r="G58" s="11"/>
      <c r="H58" s="11"/>
      <c r="I58" s="11"/>
      <c r="J58" s="11"/>
      <c r="K58" s="11"/>
      <c r="L58" s="11"/>
      <c r="M58" s="12" t="s">
        <v>14</v>
      </c>
    </row>
    <row r="59" spans="1:13" ht="30" customHeight="1" x14ac:dyDescent="0.3">
      <c r="A59" s="12" t="s">
        <v>48</v>
      </c>
      <c r="B59" s="12" t="s">
        <v>49</v>
      </c>
      <c r="C59" s="12" t="s">
        <v>17</v>
      </c>
      <c r="D59" s="10">
        <v>9</v>
      </c>
      <c r="E59" s="11"/>
      <c r="F59" s="11"/>
      <c r="G59" s="11"/>
      <c r="H59" s="11"/>
      <c r="I59" s="11"/>
      <c r="J59" s="11"/>
      <c r="K59" s="11"/>
      <c r="L59" s="11"/>
      <c r="M59" s="12" t="s">
        <v>14</v>
      </c>
    </row>
    <row r="60" spans="1:13" ht="30" customHeight="1" x14ac:dyDescent="0.3">
      <c r="A60" s="12" t="s">
        <v>50</v>
      </c>
      <c r="B60" s="12" t="s">
        <v>49</v>
      </c>
      <c r="C60" s="12" t="s">
        <v>17</v>
      </c>
      <c r="D60" s="10">
        <v>9</v>
      </c>
      <c r="E60" s="11"/>
      <c r="F60" s="11"/>
      <c r="G60" s="11"/>
      <c r="H60" s="11"/>
      <c r="I60" s="11"/>
      <c r="J60" s="11"/>
      <c r="K60" s="11"/>
      <c r="L60" s="11"/>
      <c r="M60" s="12" t="s">
        <v>14</v>
      </c>
    </row>
    <row r="61" spans="1:13" ht="30" customHeight="1" x14ac:dyDescent="0.3">
      <c r="A61" s="12" t="s">
        <v>51</v>
      </c>
      <c r="B61" s="12" t="s">
        <v>49</v>
      </c>
      <c r="C61" s="12" t="s">
        <v>17</v>
      </c>
      <c r="D61" s="10">
        <v>22</v>
      </c>
      <c r="E61" s="11"/>
      <c r="F61" s="11"/>
      <c r="G61" s="11"/>
      <c r="H61" s="11"/>
      <c r="I61" s="11"/>
      <c r="J61" s="11"/>
      <c r="K61" s="11"/>
      <c r="L61" s="11"/>
      <c r="M61" s="12" t="s">
        <v>14</v>
      </c>
    </row>
    <row r="62" spans="1:13" ht="30" customHeight="1" x14ac:dyDescent="0.3">
      <c r="A62" s="12" t="s">
        <v>42</v>
      </c>
      <c r="B62" s="12" t="s">
        <v>52</v>
      </c>
      <c r="C62" s="12" t="s">
        <v>17</v>
      </c>
      <c r="D62" s="10">
        <v>183</v>
      </c>
      <c r="E62" s="11"/>
      <c r="F62" s="11"/>
      <c r="G62" s="11"/>
      <c r="H62" s="11"/>
      <c r="I62" s="11"/>
      <c r="J62" s="11"/>
      <c r="K62" s="11"/>
      <c r="L62" s="11"/>
      <c r="M62" s="12" t="s">
        <v>14</v>
      </c>
    </row>
    <row r="63" spans="1:13" ht="30" customHeight="1" x14ac:dyDescent="0.3">
      <c r="A63" s="12" t="s">
        <v>53</v>
      </c>
      <c r="B63" s="12" t="s">
        <v>52</v>
      </c>
      <c r="C63" s="12" t="s">
        <v>17</v>
      </c>
      <c r="D63" s="10">
        <v>27</v>
      </c>
      <c r="E63" s="11"/>
      <c r="F63" s="11"/>
      <c r="G63" s="11"/>
      <c r="H63" s="11"/>
      <c r="I63" s="11"/>
      <c r="J63" s="11"/>
      <c r="K63" s="11"/>
      <c r="L63" s="11"/>
      <c r="M63" s="12" t="s">
        <v>14</v>
      </c>
    </row>
    <row r="64" spans="1:13" ht="30" customHeight="1" x14ac:dyDescent="0.3">
      <c r="A64" s="12" t="s">
        <v>54</v>
      </c>
      <c r="B64" s="12" t="s">
        <v>52</v>
      </c>
      <c r="C64" s="12" t="s">
        <v>17</v>
      </c>
      <c r="D64" s="10">
        <v>49</v>
      </c>
      <c r="E64" s="11"/>
      <c r="F64" s="11"/>
      <c r="G64" s="11"/>
      <c r="H64" s="11"/>
      <c r="I64" s="11"/>
      <c r="J64" s="11"/>
      <c r="K64" s="11"/>
      <c r="L64" s="11"/>
      <c r="M64" s="12" t="s">
        <v>14</v>
      </c>
    </row>
    <row r="65" spans="1:13" ht="30" customHeight="1" x14ac:dyDescent="0.3">
      <c r="A65" s="12" t="s">
        <v>55</v>
      </c>
      <c r="B65" s="12" t="s">
        <v>56</v>
      </c>
      <c r="C65" s="12" t="s">
        <v>17</v>
      </c>
      <c r="D65" s="10">
        <v>138</v>
      </c>
      <c r="E65" s="11"/>
      <c r="F65" s="11"/>
      <c r="G65" s="11"/>
      <c r="H65" s="11"/>
      <c r="I65" s="11"/>
      <c r="J65" s="11"/>
      <c r="K65" s="11"/>
      <c r="L65" s="11"/>
      <c r="M65" s="12" t="s">
        <v>14</v>
      </c>
    </row>
    <row r="66" spans="1:13" ht="30" customHeight="1" x14ac:dyDescent="0.3">
      <c r="A66" s="12" t="s">
        <v>57</v>
      </c>
      <c r="B66" s="12" t="s">
        <v>58</v>
      </c>
      <c r="C66" s="12" t="s">
        <v>17</v>
      </c>
      <c r="D66" s="10">
        <v>390</v>
      </c>
      <c r="E66" s="11"/>
      <c r="F66" s="11"/>
      <c r="G66" s="11"/>
      <c r="H66" s="11"/>
      <c r="I66" s="11"/>
      <c r="J66" s="11"/>
      <c r="K66" s="11"/>
      <c r="L66" s="11"/>
      <c r="M66" s="12" t="s">
        <v>14</v>
      </c>
    </row>
    <row r="67" spans="1:13" ht="30" customHeight="1" x14ac:dyDescent="0.3">
      <c r="A67" s="12" t="s">
        <v>59</v>
      </c>
      <c r="B67" s="12" t="s">
        <v>60</v>
      </c>
      <c r="C67" s="12" t="s">
        <v>17</v>
      </c>
      <c r="D67" s="10">
        <v>150</v>
      </c>
      <c r="E67" s="11"/>
      <c r="F67" s="11"/>
      <c r="G67" s="11"/>
      <c r="H67" s="11"/>
      <c r="I67" s="11"/>
      <c r="J67" s="11"/>
      <c r="K67" s="11"/>
      <c r="L67" s="11"/>
      <c r="M67" s="12" t="s">
        <v>14</v>
      </c>
    </row>
    <row r="68" spans="1:13" ht="30" customHeight="1" x14ac:dyDescent="0.3">
      <c r="A68" s="12" t="s">
        <v>59</v>
      </c>
      <c r="B68" s="12" t="s">
        <v>61</v>
      </c>
      <c r="C68" s="12" t="s">
        <v>17</v>
      </c>
      <c r="D68" s="10">
        <v>139</v>
      </c>
      <c r="E68" s="11"/>
      <c r="F68" s="11"/>
      <c r="G68" s="11"/>
      <c r="H68" s="11"/>
      <c r="I68" s="11"/>
      <c r="J68" s="11"/>
      <c r="K68" s="11"/>
      <c r="L68" s="11"/>
      <c r="M68" s="12" t="s">
        <v>14</v>
      </c>
    </row>
    <row r="69" spans="1:13" ht="30" customHeight="1" x14ac:dyDescent="0.3">
      <c r="A69" s="12" t="s">
        <v>62</v>
      </c>
      <c r="B69" s="12" t="s">
        <v>63</v>
      </c>
      <c r="C69" s="12" t="s">
        <v>17</v>
      </c>
      <c r="D69" s="10">
        <v>103</v>
      </c>
      <c r="E69" s="11"/>
      <c r="F69" s="11"/>
      <c r="G69" s="11"/>
      <c r="H69" s="11"/>
      <c r="I69" s="11"/>
      <c r="J69" s="11"/>
      <c r="K69" s="11"/>
      <c r="L69" s="11"/>
      <c r="M69" s="12" t="s">
        <v>14</v>
      </c>
    </row>
    <row r="70" spans="1:13" ht="30" customHeight="1" x14ac:dyDescent="0.3">
      <c r="A70" s="12" t="s">
        <v>64</v>
      </c>
      <c r="B70" s="12" t="s">
        <v>65</v>
      </c>
      <c r="C70" s="12" t="s">
        <v>17</v>
      </c>
      <c r="D70" s="10">
        <v>354</v>
      </c>
      <c r="E70" s="11"/>
      <c r="F70" s="11"/>
      <c r="G70" s="11"/>
      <c r="H70" s="11"/>
      <c r="I70" s="11"/>
      <c r="J70" s="11"/>
      <c r="K70" s="11"/>
      <c r="L70" s="11"/>
      <c r="M70" s="12" t="s">
        <v>14</v>
      </c>
    </row>
    <row r="71" spans="1:13" ht="30" customHeight="1" x14ac:dyDescent="0.3">
      <c r="A71" s="12" t="s">
        <v>64</v>
      </c>
      <c r="B71" s="12" t="s">
        <v>66</v>
      </c>
      <c r="C71" s="12" t="s">
        <v>17</v>
      </c>
      <c r="D71" s="10">
        <v>40</v>
      </c>
      <c r="E71" s="11"/>
      <c r="F71" s="11"/>
      <c r="G71" s="11"/>
      <c r="H71" s="11"/>
      <c r="I71" s="11"/>
      <c r="J71" s="11"/>
      <c r="K71" s="11"/>
      <c r="L71" s="11"/>
      <c r="M71" s="12" t="s">
        <v>14</v>
      </c>
    </row>
    <row r="72" spans="1:13" ht="30" customHeight="1" x14ac:dyDescent="0.3">
      <c r="A72" s="12" t="s">
        <v>67</v>
      </c>
      <c r="B72" s="12" t="s">
        <v>68</v>
      </c>
      <c r="C72" s="12" t="s">
        <v>17</v>
      </c>
      <c r="D72" s="10">
        <v>267</v>
      </c>
      <c r="E72" s="11"/>
      <c r="F72" s="11"/>
      <c r="G72" s="11"/>
      <c r="H72" s="11"/>
      <c r="I72" s="11"/>
      <c r="J72" s="11"/>
      <c r="K72" s="11"/>
      <c r="L72" s="11"/>
      <c r="M72" s="12" t="s">
        <v>14</v>
      </c>
    </row>
    <row r="73" spans="1:13" ht="30" customHeight="1" x14ac:dyDescent="0.3">
      <c r="A73" s="12" t="s">
        <v>69</v>
      </c>
      <c r="B73" s="12" t="s">
        <v>70</v>
      </c>
      <c r="C73" s="12" t="s">
        <v>17</v>
      </c>
      <c r="D73" s="10">
        <v>139</v>
      </c>
      <c r="E73" s="11"/>
      <c r="F73" s="11"/>
      <c r="G73" s="11"/>
      <c r="H73" s="11"/>
      <c r="I73" s="11"/>
      <c r="J73" s="11"/>
      <c r="K73" s="11"/>
      <c r="L73" s="11"/>
      <c r="M73" s="12" t="s">
        <v>14</v>
      </c>
    </row>
    <row r="74" spans="1:13" ht="30" customHeight="1" x14ac:dyDescent="0.3">
      <c r="A74" s="12" t="s">
        <v>69</v>
      </c>
      <c r="B74" s="12" t="s">
        <v>71</v>
      </c>
      <c r="C74" s="12" t="s">
        <v>17</v>
      </c>
      <c r="D74" s="10">
        <v>39</v>
      </c>
      <c r="E74" s="11"/>
      <c r="F74" s="11"/>
      <c r="G74" s="11"/>
      <c r="H74" s="11"/>
      <c r="I74" s="11"/>
      <c r="J74" s="11"/>
      <c r="K74" s="11"/>
      <c r="L74" s="11"/>
      <c r="M74" s="12" t="s">
        <v>14</v>
      </c>
    </row>
    <row r="75" spans="1:13" ht="30" customHeight="1" x14ac:dyDescent="0.3">
      <c r="A75" s="12" t="s">
        <v>72</v>
      </c>
      <c r="B75" s="12" t="s">
        <v>73</v>
      </c>
      <c r="C75" s="12" t="s">
        <v>17</v>
      </c>
      <c r="D75" s="10">
        <v>137</v>
      </c>
      <c r="E75" s="11"/>
      <c r="F75" s="11"/>
      <c r="G75" s="11"/>
      <c r="H75" s="11"/>
      <c r="I75" s="11"/>
      <c r="J75" s="11"/>
      <c r="K75" s="11"/>
      <c r="L75" s="11"/>
      <c r="M75" s="12" t="s">
        <v>14</v>
      </c>
    </row>
    <row r="76" spans="1:13" ht="30" customHeight="1" x14ac:dyDescent="0.3">
      <c r="A76" s="12" t="s">
        <v>72</v>
      </c>
      <c r="B76" s="12" t="s">
        <v>74</v>
      </c>
      <c r="C76" s="12" t="s">
        <v>17</v>
      </c>
      <c r="D76" s="10">
        <v>83</v>
      </c>
      <c r="E76" s="11"/>
      <c r="F76" s="11"/>
      <c r="G76" s="11"/>
      <c r="H76" s="11"/>
      <c r="I76" s="11"/>
      <c r="J76" s="11"/>
      <c r="K76" s="11"/>
      <c r="L76" s="11"/>
      <c r="M76" s="12" t="s">
        <v>14</v>
      </c>
    </row>
    <row r="77" spans="1:13" ht="30" customHeight="1" x14ac:dyDescent="0.3">
      <c r="A77" s="12" t="s">
        <v>72</v>
      </c>
      <c r="B77" s="12" t="s">
        <v>75</v>
      </c>
      <c r="C77" s="12" t="s">
        <v>17</v>
      </c>
      <c r="D77" s="10">
        <v>165</v>
      </c>
      <c r="E77" s="11"/>
      <c r="F77" s="11"/>
      <c r="G77" s="11"/>
      <c r="H77" s="11"/>
      <c r="I77" s="11"/>
      <c r="J77" s="11"/>
      <c r="K77" s="11"/>
      <c r="L77" s="11"/>
      <c r="M77" s="12" t="s">
        <v>14</v>
      </c>
    </row>
    <row r="78" spans="1:13" ht="30" customHeight="1" x14ac:dyDescent="0.3">
      <c r="A78" s="12" t="s">
        <v>72</v>
      </c>
      <c r="B78" s="12" t="s">
        <v>76</v>
      </c>
      <c r="C78" s="12" t="s">
        <v>17</v>
      </c>
      <c r="D78" s="10">
        <v>37</v>
      </c>
      <c r="E78" s="11"/>
      <c r="F78" s="11"/>
      <c r="G78" s="11"/>
      <c r="H78" s="11"/>
      <c r="I78" s="11"/>
      <c r="J78" s="11"/>
      <c r="K78" s="11"/>
      <c r="L78" s="11"/>
      <c r="M78" s="12" t="s">
        <v>14</v>
      </c>
    </row>
    <row r="79" spans="1:13" ht="30" customHeight="1" x14ac:dyDescent="0.3">
      <c r="A79" s="12" t="s">
        <v>77</v>
      </c>
      <c r="B79" s="12" t="s">
        <v>14</v>
      </c>
      <c r="C79" s="12" t="s">
        <v>78</v>
      </c>
      <c r="D79" s="10">
        <v>158</v>
      </c>
      <c r="E79" s="11"/>
      <c r="F79" s="11"/>
      <c r="G79" s="11"/>
      <c r="H79" s="11"/>
      <c r="I79" s="11"/>
      <c r="J79" s="11"/>
      <c r="K79" s="11"/>
      <c r="L79" s="11"/>
      <c r="M79" s="12" t="s">
        <v>14</v>
      </c>
    </row>
    <row r="80" spans="1:13" ht="30" customHeight="1" x14ac:dyDescent="0.3">
      <c r="A80" s="12" t="s">
        <v>79</v>
      </c>
      <c r="B80" s="12" t="s">
        <v>80</v>
      </c>
      <c r="C80" s="12" t="s">
        <v>81</v>
      </c>
      <c r="D80" s="10">
        <v>4</v>
      </c>
      <c r="E80" s="11"/>
      <c r="F80" s="11"/>
      <c r="G80" s="11"/>
      <c r="H80" s="11"/>
      <c r="I80" s="11"/>
      <c r="J80" s="11"/>
      <c r="K80" s="11"/>
      <c r="L80" s="11"/>
      <c r="M80" s="12" t="s">
        <v>14</v>
      </c>
    </row>
    <row r="81" spans="1:13" ht="30" customHeight="1" x14ac:dyDescent="0.3">
      <c r="A81" s="12" t="s">
        <v>82</v>
      </c>
      <c r="B81" s="12" t="s">
        <v>83</v>
      </c>
      <c r="C81" s="12" t="s">
        <v>81</v>
      </c>
      <c r="D81" s="10">
        <v>8</v>
      </c>
      <c r="E81" s="11"/>
      <c r="F81" s="11"/>
      <c r="G81" s="11"/>
      <c r="H81" s="11"/>
      <c r="I81" s="11"/>
      <c r="J81" s="11"/>
      <c r="K81" s="11"/>
      <c r="L81" s="11"/>
      <c r="M81" s="12" t="s">
        <v>14</v>
      </c>
    </row>
    <row r="82" spans="1:13" ht="30" customHeight="1" x14ac:dyDescent="0.3">
      <c r="A82" s="12" t="s">
        <v>84</v>
      </c>
      <c r="B82" s="12" t="s">
        <v>85</v>
      </c>
      <c r="C82" s="12" t="s">
        <v>81</v>
      </c>
      <c r="D82" s="10">
        <v>2</v>
      </c>
      <c r="E82" s="11"/>
      <c r="F82" s="11"/>
      <c r="G82" s="11"/>
      <c r="H82" s="11"/>
      <c r="I82" s="11"/>
      <c r="J82" s="11"/>
      <c r="K82" s="11"/>
      <c r="L82" s="11"/>
      <c r="M82" s="12" t="s">
        <v>14</v>
      </c>
    </row>
    <row r="83" spans="1:13" ht="30" customHeight="1" x14ac:dyDescent="0.3">
      <c r="A83" s="12" t="s">
        <v>86</v>
      </c>
      <c r="B83" s="12" t="s">
        <v>87</v>
      </c>
      <c r="C83" s="12" t="s">
        <v>81</v>
      </c>
      <c r="D83" s="10">
        <v>8</v>
      </c>
      <c r="E83" s="11"/>
      <c r="F83" s="11"/>
      <c r="G83" s="11"/>
      <c r="H83" s="11"/>
      <c r="I83" s="11"/>
      <c r="J83" s="11"/>
      <c r="K83" s="11"/>
      <c r="L83" s="11"/>
      <c r="M83" s="12" t="s">
        <v>14</v>
      </c>
    </row>
    <row r="84" spans="1:13" ht="30" customHeight="1" x14ac:dyDescent="0.3">
      <c r="A84" s="10"/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1"/>
      <c r="M84" s="10"/>
    </row>
    <row r="85" spans="1:13" ht="30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</row>
    <row r="86" spans="1:13" ht="30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</row>
    <row r="87" spans="1:13" ht="30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</row>
    <row r="88" spans="1:13" ht="30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</row>
    <row r="89" spans="1:13" ht="30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</row>
    <row r="90" spans="1:13" ht="30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</row>
    <row r="91" spans="1:13" ht="30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</row>
    <row r="92" spans="1:13" ht="30" customHeight="1" x14ac:dyDescent="0.3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</row>
    <row r="93" spans="1:13" ht="30" customHeight="1" x14ac:dyDescent="0.3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</row>
    <row r="94" spans="1:13" ht="30" customHeight="1" x14ac:dyDescent="0.3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0"/>
    </row>
    <row r="95" spans="1:13" ht="30" customHeight="1" x14ac:dyDescent="0.3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</row>
    <row r="96" spans="1:13" ht="30" customHeight="1" x14ac:dyDescent="0.3">
      <c r="A96" s="10"/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</row>
    <row r="97" spans="1:13" ht="30" customHeight="1" x14ac:dyDescent="0.3">
      <c r="A97" s="10"/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</row>
    <row r="98" spans="1:13" ht="30" customHeight="1" x14ac:dyDescent="0.3">
      <c r="A98" s="10"/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0"/>
    </row>
    <row r="99" spans="1:13" ht="30" customHeight="1" x14ac:dyDescent="0.3">
      <c r="A99" s="12" t="s">
        <v>25</v>
      </c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0"/>
    </row>
    <row r="100" spans="1:13" ht="30" customHeight="1" x14ac:dyDescent="0.3">
      <c r="A100" s="12" t="s">
        <v>358</v>
      </c>
      <c r="B100" s="12" t="s">
        <v>14</v>
      </c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0"/>
    </row>
    <row r="101" spans="1:13" ht="30" customHeight="1" x14ac:dyDescent="0.3">
      <c r="A101" s="12" t="s">
        <v>88</v>
      </c>
      <c r="B101" s="12" t="s">
        <v>89</v>
      </c>
      <c r="C101" s="12" t="s">
        <v>17</v>
      </c>
      <c r="D101" s="10">
        <v>527</v>
      </c>
      <c r="E101" s="11"/>
      <c r="F101" s="11"/>
      <c r="G101" s="11"/>
      <c r="H101" s="11"/>
      <c r="I101" s="11"/>
      <c r="J101" s="11"/>
      <c r="K101" s="11"/>
      <c r="L101" s="11"/>
      <c r="M101" s="12" t="s">
        <v>14</v>
      </c>
    </row>
    <row r="102" spans="1:13" ht="30" customHeight="1" x14ac:dyDescent="0.3">
      <c r="A102" s="12" t="s">
        <v>90</v>
      </c>
      <c r="B102" s="12" t="s">
        <v>91</v>
      </c>
      <c r="C102" s="12" t="s">
        <v>17</v>
      </c>
      <c r="D102" s="10">
        <v>67</v>
      </c>
      <c r="E102" s="11"/>
      <c r="F102" s="11"/>
      <c r="G102" s="11"/>
      <c r="H102" s="11"/>
      <c r="I102" s="11"/>
      <c r="J102" s="11"/>
      <c r="K102" s="11"/>
      <c r="L102" s="11"/>
      <c r="M102" s="12" t="s">
        <v>14</v>
      </c>
    </row>
    <row r="103" spans="1:13" ht="30" customHeight="1" x14ac:dyDescent="0.3">
      <c r="A103" s="12" t="s">
        <v>92</v>
      </c>
      <c r="B103" s="12" t="s">
        <v>93</v>
      </c>
      <c r="C103" s="12" t="s">
        <v>78</v>
      </c>
      <c r="D103" s="10">
        <v>112</v>
      </c>
      <c r="E103" s="11"/>
      <c r="F103" s="11"/>
      <c r="G103" s="11"/>
      <c r="H103" s="11"/>
      <c r="I103" s="11"/>
      <c r="J103" s="11"/>
      <c r="K103" s="11"/>
      <c r="L103" s="11"/>
      <c r="M103" s="12" t="s">
        <v>14</v>
      </c>
    </row>
    <row r="104" spans="1:13" ht="30" customHeight="1" x14ac:dyDescent="0.3">
      <c r="A104" s="12" t="s">
        <v>94</v>
      </c>
      <c r="B104" s="12" t="s">
        <v>95</v>
      </c>
      <c r="C104" s="12" t="s">
        <v>78</v>
      </c>
      <c r="D104" s="10">
        <v>81</v>
      </c>
      <c r="E104" s="11"/>
      <c r="F104" s="11"/>
      <c r="G104" s="11"/>
      <c r="H104" s="11"/>
      <c r="I104" s="11"/>
      <c r="J104" s="11"/>
      <c r="K104" s="11"/>
      <c r="L104" s="11"/>
      <c r="M104" s="12" t="s">
        <v>14</v>
      </c>
    </row>
    <row r="105" spans="1:13" ht="30" customHeight="1" x14ac:dyDescent="0.3">
      <c r="A105" s="12" t="s">
        <v>94</v>
      </c>
      <c r="B105" s="12" t="s">
        <v>96</v>
      </c>
      <c r="C105" s="12" t="s">
        <v>78</v>
      </c>
      <c r="D105" s="10">
        <v>31</v>
      </c>
      <c r="E105" s="11"/>
      <c r="F105" s="11"/>
      <c r="G105" s="11"/>
      <c r="H105" s="11"/>
      <c r="I105" s="11"/>
      <c r="J105" s="11"/>
      <c r="K105" s="11"/>
      <c r="L105" s="11"/>
      <c r="M105" s="12" t="s">
        <v>14</v>
      </c>
    </row>
    <row r="106" spans="1:13" ht="30" customHeight="1" x14ac:dyDescent="0.3">
      <c r="A106" s="12" t="s">
        <v>97</v>
      </c>
      <c r="B106" s="12" t="s">
        <v>98</v>
      </c>
      <c r="C106" s="12" t="s">
        <v>78</v>
      </c>
      <c r="D106" s="10">
        <v>80</v>
      </c>
      <c r="E106" s="11"/>
      <c r="F106" s="11"/>
      <c r="G106" s="11"/>
      <c r="H106" s="11"/>
      <c r="I106" s="11"/>
      <c r="J106" s="11"/>
      <c r="K106" s="11"/>
      <c r="L106" s="11"/>
      <c r="M106" s="12" t="s">
        <v>14</v>
      </c>
    </row>
    <row r="107" spans="1:13" ht="30" customHeight="1" x14ac:dyDescent="0.3">
      <c r="A107" s="12" t="s">
        <v>97</v>
      </c>
      <c r="B107" s="12" t="s">
        <v>99</v>
      </c>
      <c r="C107" s="12" t="s">
        <v>78</v>
      </c>
      <c r="D107" s="10">
        <v>50</v>
      </c>
      <c r="E107" s="11"/>
      <c r="F107" s="11"/>
      <c r="G107" s="11"/>
      <c r="H107" s="11"/>
      <c r="I107" s="11"/>
      <c r="J107" s="11"/>
      <c r="K107" s="11"/>
      <c r="L107" s="11"/>
      <c r="M107" s="12" t="s">
        <v>14</v>
      </c>
    </row>
    <row r="108" spans="1:13" ht="30" customHeight="1" x14ac:dyDescent="0.3">
      <c r="A108" s="12" t="s">
        <v>100</v>
      </c>
      <c r="B108" s="12" t="s">
        <v>101</v>
      </c>
      <c r="C108" s="12" t="s">
        <v>78</v>
      </c>
      <c r="D108" s="10">
        <v>4</v>
      </c>
      <c r="E108" s="11"/>
      <c r="F108" s="11"/>
      <c r="G108" s="11"/>
      <c r="H108" s="11"/>
      <c r="I108" s="11"/>
      <c r="J108" s="11"/>
      <c r="K108" s="11"/>
      <c r="L108" s="11"/>
      <c r="M108" s="12" t="s">
        <v>14</v>
      </c>
    </row>
    <row r="109" spans="1:13" ht="30" customHeight="1" x14ac:dyDescent="0.3">
      <c r="A109" s="12" t="s">
        <v>102</v>
      </c>
      <c r="B109" s="12" t="s">
        <v>103</v>
      </c>
      <c r="C109" s="12" t="s">
        <v>78</v>
      </c>
      <c r="D109" s="10">
        <v>4</v>
      </c>
      <c r="E109" s="11"/>
      <c r="F109" s="11"/>
      <c r="G109" s="11"/>
      <c r="H109" s="11"/>
      <c r="I109" s="11"/>
      <c r="J109" s="11"/>
      <c r="K109" s="11"/>
      <c r="L109" s="11"/>
      <c r="M109" s="12" t="s">
        <v>14</v>
      </c>
    </row>
    <row r="110" spans="1:13" ht="30" customHeight="1" x14ac:dyDescent="0.3">
      <c r="A110" s="12" t="s">
        <v>104</v>
      </c>
      <c r="B110" s="12" t="s">
        <v>105</v>
      </c>
      <c r="C110" s="12" t="s">
        <v>81</v>
      </c>
      <c r="D110" s="10">
        <v>23</v>
      </c>
      <c r="E110" s="11"/>
      <c r="F110" s="11"/>
      <c r="G110" s="11"/>
      <c r="H110" s="11"/>
      <c r="I110" s="11"/>
      <c r="J110" s="11"/>
      <c r="K110" s="11"/>
      <c r="L110" s="11"/>
      <c r="M110" s="12" t="s">
        <v>14</v>
      </c>
    </row>
    <row r="111" spans="1:13" ht="30" customHeight="1" x14ac:dyDescent="0.3">
      <c r="A111" s="12" t="s">
        <v>106</v>
      </c>
      <c r="B111" s="12" t="s">
        <v>107</v>
      </c>
      <c r="C111" s="12" t="s">
        <v>81</v>
      </c>
      <c r="D111" s="10">
        <v>1</v>
      </c>
      <c r="E111" s="11"/>
      <c r="F111" s="11"/>
      <c r="G111" s="11"/>
      <c r="H111" s="11"/>
      <c r="I111" s="11"/>
      <c r="J111" s="11"/>
      <c r="K111" s="11"/>
      <c r="L111" s="11"/>
      <c r="M111" s="12" t="s">
        <v>14</v>
      </c>
    </row>
    <row r="112" spans="1:13" ht="30" customHeight="1" x14ac:dyDescent="0.3">
      <c r="A112" s="12" t="s">
        <v>108</v>
      </c>
      <c r="B112" s="12" t="s">
        <v>109</v>
      </c>
      <c r="C112" s="12" t="s">
        <v>81</v>
      </c>
      <c r="D112" s="10">
        <v>1</v>
      </c>
      <c r="E112" s="11"/>
      <c r="F112" s="11"/>
      <c r="G112" s="11"/>
      <c r="H112" s="11"/>
      <c r="I112" s="11"/>
      <c r="J112" s="11"/>
      <c r="K112" s="11"/>
      <c r="L112" s="11"/>
      <c r="M112" s="12" t="s">
        <v>14</v>
      </c>
    </row>
    <row r="113" spans="1:13" ht="30" customHeight="1" x14ac:dyDescent="0.3">
      <c r="A113" s="12" t="s">
        <v>110</v>
      </c>
      <c r="B113" s="12" t="s">
        <v>111</v>
      </c>
      <c r="C113" s="12" t="s">
        <v>81</v>
      </c>
      <c r="D113" s="10">
        <v>6</v>
      </c>
      <c r="E113" s="11"/>
      <c r="F113" s="11"/>
      <c r="G113" s="11"/>
      <c r="H113" s="11"/>
      <c r="I113" s="11"/>
      <c r="J113" s="11"/>
      <c r="K113" s="11"/>
      <c r="L113" s="11"/>
      <c r="M113" s="12" t="s">
        <v>14</v>
      </c>
    </row>
    <row r="114" spans="1:13" ht="30" customHeight="1" x14ac:dyDescent="0.3">
      <c r="A114" s="12" t="s">
        <v>112</v>
      </c>
      <c r="B114" s="12" t="s">
        <v>113</v>
      </c>
      <c r="C114" s="12" t="s">
        <v>81</v>
      </c>
      <c r="D114" s="10">
        <v>2</v>
      </c>
      <c r="E114" s="11"/>
      <c r="F114" s="11"/>
      <c r="G114" s="11"/>
      <c r="H114" s="11"/>
      <c r="I114" s="11"/>
      <c r="J114" s="11"/>
      <c r="K114" s="11"/>
      <c r="L114" s="11"/>
      <c r="M114" s="12" t="s">
        <v>14</v>
      </c>
    </row>
    <row r="115" spans="1:13" ht="30" customHeight="1" x14ac:dyDescent="0.3">
      <c r="A115" s="12" t="s">
        <v>114</v>
      </c>
      <c r="B115" s="12" t="s">
        <v>115</v>
      </c>
      <c r="C115" s="12" t="s">
        <v>81</v>
      </c>
      <c r="D115" s="10">
        <v>2</v>
      </c>
      <c r="E115" s="11"/>
      <c r="F115" s="11"/>
      <c r="G115" s="11"/>
      <c r="H115" s="11"/>
      <c r="I115" s="11"/>
      <c r="J115" s="11"/>
      <c r="K115" s="11"/>
      <c r="L115" s="11"/>
      <c r="M115" s="12" t="s">
        <v>14</v>
      </c>
    </row>
    <row r="116" spans="1:13" ht="30" customHeight="1" x14ac:dyDescent="0.3">
      <c r="A116" s="12" t="s">
        <v>116</v>
      </c>
      <c r="B116" s="12" t="s">
        <v>117</v>
      </c>
      <c r="C116" s="12" t="s">
        <v>81</v>
      </c>
      <c r="D116" s="10">
        <v>1</v>
      </c>
      <c r="E116" s="11"/>
      <c r="F116" s="11"/>
      <c r="G116" s="11"/>
      <c r="H116" s="11"/>
      <c r="I116" s="11"/>
      <c r="J116" s="11"/>
      <c r="K116" s="11"/>
      <c r="L116" s="11"/>
      <c r="M116" s="12" t="s">
        <v>14</v>
      </c>
    </row>
    <row r="117" spans="1:13" ht="30" customHeight="1" x14ac:dyDescent="0.3">
      <c r="A117" s="12" t="s">
        <v>118</v>
      </c>
      <c r="B117" s="12" t="s">
        <v>119</v>
      </c>
      <c r="C117" s="12" t="s">
        <v>120</v>
      </c>
      <c r="D117" s="10">
        <v>1</v>
      </c>
      <c r="E117" s="11"/>
      <c r="F117" s="11"/>
      <c r="G117" s="11"/>
      <c r="H117" s="11"/>
      <c r="I117" s="11"/>
      <c r="J117" s="11"/>
      <c r="K117" s="11"/>
      <c r="L117" s="11"/>
      <c r="M117" s="12" t="s">
        <v>121</v>
      </c>
    </row>
    <row r="118" spans="1:13" ht="30" customHeight="1" x14ac:dyDescent="0.3">
      <c r="A118" s="10"/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</row>
    <row r="119" spans="1:13" ht="30" customHeight="1" x14ac:dyDescent="0.3">
      <c r="A119" s="10"/>
      <c r="B119" s="10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</row>
    <row r="120" spans="1:13" ht="30" customHeight="1" x14ac:dyDescent="0.3">
      <c r="A120" s="10"/>
      <c r="B120" s="10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0"/>
    </row>
    <row r="121" spans="1:13" ht="30" customHeight="1" x14ac:dyDescent="0.3">
      <c r="A121" s="10"/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0"/>
    </row>
    <row r="122" spans="1:13" ht="30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</row>
    <row r="123" spans="1:13" ht="30" customHeight="1" x14ac:dyDescent="0.3">
      <c r="A123" s="12" t="s">
        <v>25</v>
      </c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</row>
    <row r="124" spans="1:13" ht="30" customHeight="1" x14ac:dyDescent="0.3">
      <c r="A124" s="12" t="s">
        <v>359</v>
      </c>
      <c r="B124" s="12" t="s">
        <v>14</v>
      </c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</row>
    <row r="125" spans="1:13" ht="30" customHeight="1" x14ac:dyDescent="0.3">
      <c r="A125" s="12" t="s">
        <v>122</v>
      </c>
      <c r="B125" s="12" t="s">
        <v>123</v>
      </c>
      <c r="C125" s="12" t="s">
        <v>17</v>
      </c>
      <c r="D125" s="10">
        <v>15</v>
      </c>
      <c r="E125" s="11"/>
      <c r="F125" s="11"/>
      <c r="G125" s="11"/>
      <c r="H125" s="11"/>
      <c r="I125" s="11"/>
      <c r="J125" s="11"/>
      <c r="K125" s="11"/>
      <c r="L125" s="11"/>
      <c r="M125" s="12" t="s">
        <v>14</v>
      </c>
    </row>
    <row r="126" spans="1:13" ht="30" customHeight="1" x14ac:dyDescent="0.3">
      <c r="A126" s="12" t="s">
        <v>122</v>
      </c>
      <c r="B126" s="12" t="s">
        <v>124</v>
      </c>
      <c r="C126" s="12" t="s">
        <v>17</v>
      </c>
      <c r="D126" s="10">
        <v>1</v>
      </c>
      <c r="E126" s="11"/>
      <c r="F126" s="11"/>
      <c r="G126" s="11"/>
      <c r="H126" s="11"/>
      <c r="I126" s="11"/>
      <c r="J126" s="11"/>
      <c r="K126" s="11"/>
      <c r="L126" s="11"/>
      <c r="M126" s="12" t="s">
        <v>14</v>
      </c>
    </row>
    <row r="127" spans="1:13" ht="30" customHeight="1" x14ac:dyDescent="0.3">
      <c r="A127" s="12" t="s">
        <v>125</v>
      </c>
      <c r="B127" s="12" t="s">
        <v>14</v>
      </c>
      <c r="C127" s="12" t="s">
        <v>78</v>
      </c>
      <c r="D127" s="10">
        <v>31</v>
      </c>
      <c r="E127" s="11"/>
      <c r="F127" s="11"/>
      <c r="G127" s="11"/>
      <c r="H127" s="11"/>
      <c r="I127" s="11"/>
      <c r="J127" s="11"/>
      <c r="K127" s="11"/>
      <c r="L127" s="11"/>
      <c r="M127" s="12" t="s">
        <v>14</v>
      </c>
    </row>
    <row r="128" spans="1:13" ht="30" customHeight="1" x14ac:dyDescent="0.3">
      <c r="A128" s="12" t="s">
        <v>126</v>
      </c>
      <c r="B128" s="12" t="s">
        <v>14</v>
      </c>
      <c r="C128" s="12" t="s">
        <v>78</v>
      </c>
      <c r="D128" s="10">
        <v>11</v>
      </c>
      <c r="E128" s="11"/>
      <c r="F128" s="11"/>
      <c r="G128" s="11"/>
      <c r="H128" s="11"/>
      <c r="I128" s="11"/>
      <c r="J128" s="11"/>
      <c r="K128" s="11"/>
      <c r="L128" s="11"/>
      <c r="M128" s="12" t="s">
        <v>14</v>
      </c>
    </row>
    <row r="129" spans="1:13" ht="30" customHeight="1" x14ac:dyDescent="0.3">
      <c r="A129" s="12" t="s">
        <v>31</v>
      </c>
      <c r="B129" s="12" t="s">
        <v>32</v>
      </c>
      <c r="C129" s="12" t="s">
        <v>33</v>
      </c>
      <c r="D129" s="10">
        <v>0.5</v>
      </c>
      <c r="E129" s="11"/>
      <c r="F129" s="11"/>
      <c r="G129" s="11"/>
      <c r="H129" s="11"/>
      <c r="I129" s="11"/>
      <c r="J129" s="11"/>
      <c r="K129" s="11"/>
      <c r="L129" s="11"/>
      <c r="M129" s="12" t="s">
        <v>14</v>
      </c>
    </row>
    <row r="130" spans="1:13" ht="30" customHeight="1" x14ac:dyDescent="0.3">
      <c r="A130" s="12" t="s">
        <v>34</v>
      </c>
      <c r="B130" s="12" t="s">
        <v>35</v>
      </c>
      <c r="C130" s="12" t="s">
        <v>36</v>
      </c>
      <c r="D130" s="10">
        <v>6</v>
      </c>
      <c r="E130" s="11"/>
      <c r="F130" s="11"/>
      <c r="G130" s="11"/>
      <c r="H130" s="11"/>
      <c r="I130" s="11"/>
      <c r="J130" s="11"/>
      <c r="K130" s="11"/>
      <c r="L130" s="11"/>
      <c r="M130" s="12" t="s">
        <v>14</v>
      </c>
    </row>
    <row r="131" spans="1:13" ht="30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</row>
    <row r="132" spans="1:13" ht="30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</row>
    <row r="133" spans="1:13" ht="30" customHeight="1" x14ac:dyDescent="0.3">
      <c r="A133" s="10"/>
      <c r="B133" s="10"/>
      <c r="C133" s="10"/>
      <c r="D133" s="10"/>
      <c r="E133" s="11"/>
      <c r="F133" s="11"/>
      <c r="G133" s="11"/>
      <c r="H133" s="11"/>
      <c r="I133" s="11"/>
      <c r="J133" s="11"/>
      <c r="K133" s="11"/>
      <c r="L133" s="11"/>
      <c r="M133" s="10"/>
    </row>
    <row r="134" spans="1:13" ht="30" customHeight="1" x14ac:dyDescent="0.3">
      <c r="A134" s="10"/>
      <c r="B134" s="10"/>
      <c r="C134" s="10"/>
      <c r="D134" s="10"/>
      <c r="E134" s="11"/>
      <c r="F134" s="11"/>
      <c r="G134" s="11"/>
      <c r="H134" s="11"/>
      <c r="I134" s="11"/>
      <c r="J134" s="11"/>
      <c r="K134" s="11"/>
      <c r="L134" s="11"/>
      <c r="M134" s="10"/>
    </row>
    <row r="135" spans="1:13" ht="30" customHeight="1" x14ac:dyDescent="0.3">
      <c r="A135" s="10"/>
      <c r="B135" s="10"/>
      <c r="C135" s="10"/>
      <c r="D135" s="10"/>
      <c r="E135" s="11"/>
      <c r="F135" s="11"/>
      <c r="G135" s="11"/>
      <c r="H135" s="11"/>
      <c r="I135" s="11"/>
      <c r="J135" s="11"/>
      <c r="K135" s="11"/>
      <c r="L135" s="11"/>
      <c r="M135" s="10"/>
    </row>
    <row r="136" spans="1:13" ht="30" customHeight="1" x14ac:dyDescent="0.3">
      <c r="A136" s="10"/>
      <c r="B136" s="10"/>
      <c r="C136" s="10"/>
      <c r="D136" s="10"/>
      <c r="E136" s="11"/>
      <c r="F136" s="11"/>
      <c r="G136" s="11"/>
      <c r="H136" s="11"/>
      <c r="I136" s="11"/>
      <c r="J136" s="11"/>
      <c r="K136" s="11"/>
      <c r="L136" s="11"/>
      <c r="M136" s="10"/>
    </row>
    <row r="137" spans="1:13" ht="30" customHeight="1" x14ac:dyDescent="0.3">
      <c r="A137" s="10"/>
      <c r="B137" s="10"/>
      <c r="C137" s="10"/>
      <c r="D137" s="10"/>
      <c r="E137" s="11"/>
      <c r="F137" s="11"/>
      <c r="G137" s="11"/>
      <c r="H137" s="11"/>
      <c r="I137" s="11"/>
      <c r="J137" s="11"/>
      <c r="K137" s="11"/>
      <c r="L137" s="11"/>
      <c r="M137" s="10"/>
    </row>
    <row r="138" spans="1:13" ht="30" customHeight="1" x14ac:dyDescent="0.3">
      <c r="A138" s="10"/>
      <c r="B138" s="10"/>
      <c r="C138" s="10"/>
      <c r="D138" s="10"/>
      <c r="E138" s="11"/>
      <c r="F138" s="11"/>
      <c r="G138" s="11"/>
      <c r="H138" s="11"/>
      <c r="I138" s="11"/>
      <c r="J138" s="11"/>
      <c r="K138" s="11"/>
      <c r="L138" s="11"/>
      <c r="M138" s="10"/>
    </row>
    <row r="139" spans="1:13" ht="30" customHeight="1" x14ac:dyDescent="0.3">
      <c r="A139" s="10"/>
      <c r="B139" s="10"/>
      <c r="C139" s="10"/>
      <c r="D139" s="10"/>
      <c r="E139" s="11"/>
      <c r="F139" s="11"/>
      <c r="G139" s="11"/>
      <c r="H139" s="11"/>
      <c r="I139" s="11"/>
      <c r="J139" s="11"/>
      <c r="K139" s="11"/>
      <c r="L139" s="11"/>
      <c r="M139" s="10"/>
    </row>
    <row r="140" spans="1:13" ht="30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</row>
    <row r="141" spans="1:13" ht="30" customHeight="1" x14ac:dyDescent="0.3">
      <c r="A141" s="10"/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</row>
    <row r="142" spans="1:13" ht="30" customHeight="1" x14ac:dyDescent="0.3">
      <c r="A142" s="10"/>
      <c r="B142" s="10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0"/>
    </row>
    <row r="143" spans="1:13" ht="30" customHeight="1" x14ac:dyDescent="0.3">
      <c r="A143" s="10"/>
      <c r="B143" s="10"/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0"/>
    </row>
    <row r="144" spans="1:13" ht="30" customHeight="1" x14ac:dyDescent="0.3">
      <c r="A144" s="10"/>
      <c r="B144" s="10"/>
      <c r="C144" s="10"/>
      <c r="D144" s="10"/>
      <c r="E144" s="11"/>
      <c r="F144" s="11"/>
      <c r="G144" s="11"/>
      <c r="H144" s="11"/>
      <c r="I144" s="11"/>
      <c r="J144" s="11"/>
      <c r="K144" s="11"/>
      <c r="L144" s="11"/>
      <c r="M144" s="10"/>
    </row>
    <row r="145" spans="1:13" ht="30" customHeight="1" x14ac:dyDescent="0.3">
      <c r="A145" s="10"/>
      <c r="B145" s="10"/>
      <c r="C145" s="10"/>
      <c r="D145" s="10"/>
      <c r="E145" s="11"/>
      <c r="F145" s="11"/>
      <c r="G145" s="11"/>
      <c r="H145" s="11"/>
      <c r="I145" s="11"/>
      <c r="J145" s="11"/>
      <c r="K145" s="11"/>
      <c r="L145" s="11"/>
      <c r="M145" s="10"/>
    </row>
    <row r="146" spans="1:13" ht="30" customHeight="1" x14ac:dyDescent="0.3">
      <c r="A146" s="10"/>
      <c r="B146" s="10"/>
      <c r="C146" s="10"/>
      <c r="D146" s="10"/>
      <c r="E146" s="11"/>
      <c r="F146" s="11"/>
      <c r="G146" s="11"/>
      <c r="H146" s="11"/>
      <c r="I146" s="11"/>
      <c r="J146" s="11"/>
      <c r="K146" s="11"/>
      <c r="L146" s="11"/>
      <c r="M146" s="10"/>
    </row>
    <row r="147" spans="1:13" ht="30" customHeight="1" x14ac:dyDescent="0.3">
      <c r="A147" s="12" t="s">
        <v>25</v>
      </c>
      <c r="B147" s="10"/>
      <c r="C147" s="10"/>
      <c r="D147" s="10"/>
      <c r="E147" s="11"/>
      <c r="F147" s="11"/>
      <c r="G147" s="11"/>
      <c r="H147" s="11"/>
      <c r="I147" s="11"/>
      <c r="J147" s="11"/>
      <c r="K147" s="11"/>
      <c r="L147" s="11"/>
      <c r="M147" s="10"/>
    </row>
    <row r="148" spans="1:13" ht="30" customHeight="1" x14ac:dyDescent="0.3">
      <c r="A148" s="12" t="s">
        <v>360</v>
      </c>
      <c r="B148" s="12" t="s">
        <v>14</v>
      </c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0"/>
    </row>
    <row r="149" spans="1:13" ht="30" customHeight="1" x14ac:dyDescent="0.3">
      <c r="A149" s="12" t="s">
        <v>127</v>
      </c>
      <c r="B149" s="12" t="s">
        <v>128</v>
      </c>
      <c r="C149" s="12" t="s">
        <v>129</v>
      </c>
      <c r="D149" s="10">
        <v>2</v>
      </c>
      <c r="E149" s="11"/>
      <c r="F149" s="11"/>
      <c r="G149" s="11"/>
      <c r="H149" s="11"/>
      <c r="I149" s="11"/>
      <c r="J149" s="11"/>
      <c r="K149" s="11"/>
      <c r="L149" s="11"/>
      <c r="M149" s="12" t="s">
        <v>14</v>
      </c>
    </row>
    <row r="150" spans="1:13" ht="30" customHeight="1" x14ac:dyDescent="0.3">
      <c r="A150" s="12" t="s">
        <v>130</v>
      </c>
      <c r="B150" s="12" t="s">
        <v>128</v>
      </c>
      <c r="C150" s="12" t="s">
        <v>129</v>
      </c>
      <c r="D150" s="10">
        <v>2</v>
      </c>
      <c r="E150" s="11"/>
      <c r="F150" s="11"/>
      <c r="G150" s="11"/>
      <c r="H150" s="11"/>
      <c r="I150" s="11"/>
      <c r="J150" s="11"/>
      <c r="K150" s="11"/>
      <c r="L150" s="11"/>
      <c r="M150" s="12" t="s">
        <v>14</v>
      </c>
    </row>
    <row r="151" spans="1:13" ht="30" customHeight="1" x14ac:dyDescent="0.3">
      <c r="A151" s="12" t="s">
        <v>131</v>
      </c>
      <c r="B151" s="12" t="s">
        <v>132</v>
      </c>
      <c r="C151" s="12" t="s">
        <v>129</v>
      </c>
      <c r="D151" s="10">
        <v>1</v>
      </c>
      <c r="E151" s="11"/>
      <c r="F151" s="11"/>
      <c r="G151" s="11"/>
      <c r="H151" s="11"/>
      <c r="I151" s="11"/>
      <c r="J151" s="11"/>
      <c r="K151" s="11"/>
      <c r="L151" s="11"/>
      <c r="M151" s="12" t="s">
        <v>14</v>
      </c>
    </row>
    <row r="152" spans="1:13" ht="30" customHeight="1" x14ac:dyDescent="0.3">
      <c r="A152" s="12" t="s">
        <v>133</v>
      </c>
      <c r="B152" s="12" t="s">
        <v>134</v>
      </c>
      <c r="C152" s="12" t="s">
        <v>129</v>
      </c>
      <c r="D152" s="10">
        <v>2</v>
      </c>
      <c r="E152" s="11"/>
      <c r="F152" s="11"/>
      <c r="G152" s="11"/>
      <c r="H152" s="11"/>
      <c r="I152" s="11"/>
      <c r="J152" s="11"/>
      <c r="K152" s="11"/>
      <c r="L152" s="11"/>
      <c r="M152" s="12" t="s">
        <v>14</v>
      </c>
    </row>
    <row r="153" spans="1:13" ht="30" customHeight="1" x14ac:dyDescent="0.3">
      <c r="A153" s="12" t="s">
        <v>135</v>
      </c>
      <c r="B153" s="12" t="s">
        <v>136</v>
      </c>
      <c r="C153" s="12" t="s">
        <v>78</v>
      </c>
      <c r="D153" s="10">
        <v>82</v>
      </c>
      <c r="E153" s="11"/>
      <c r="F153" s="11"/>
      <c r="G153" s="11"/>
      <c r="H153" s="11"/>
      <c r="I153" s="11"/>
      <c r="J153" s="11"/>
      <c r="K153" s="11"/>
      <c r="L153" s="11"/>
      <c r="M153" s="12" t="s">
        <v>14</v>
      </c>
    </row>
    <row r="154" spans="1:13" ht="30" customHeight="1" x14ac:dyDescent="0.3">
      <c r="A154" s="10"/>
      <c r="B154" s="10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0"/>
    </row>
    <row r="155" spans="1:13" ht="30" customHeight="1" x14ac:dyDescent="0.3">
      <c r="A155" s="10"/>
      <c r="B155" s="10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0"/>
    </row>
    <row r="156" spans="1:13" ht="30" customHeight="1" x14ac:dyDescent="0.3">
      <c r="A156" s="10"/>
      <c r="B156" s="10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0"/>
    </row>
    <row r="157" spans="1:13" ht="30" customHeight="1" x14ac:dyDescent="0.3">
      <c r="A157" s="10"/>
      <c r="B157" s="10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0"/>
    </row>
    <row r="158" spans="1:13" ht="30" customHeight="1" x14ac:dyDescent="0.3">
      <c r="A158" s="10"/>
      <c r="B158" s="10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0"/>
    </row>
    <row r="159" spans="1:13" ht="30" customHeight="1" x14ac:dyDescent="0.3">
      <c r="A159" s="10"/>
      <c r="B159" s="10"/>
      <c r="C159" s="10"/>
      <c r="D159" s="10"/>
      <c r="E159" s="11"/>
      <c r="F159" s="11"/>
      <c r="G159" s="11"/>
      <c r="H159" s="11"/>
      <c r="I159" s="11"/>
      <c r="J159" s="11"/>
      <c r="K159" s="11"/>
      <c r="L159" s="11"/>
      <c r="M159" s="10"/>
    </row>
    <row r="160" spans="1:13" ht="30" customHeight="1" x14ac:dyDescent="0.3">
      <c r="A160" s="10"/>
      <c r="B160" s="10"/>
      <c r="C160" s="10"/>
      <c r="D160" s="10"/>
      <c r="E160" s="11"/>
      <c r="F160" s="11"/>
      <c r="G160" s="11"/>
      <c r="H160" s="11"/>
      <c r="I160" s="11"/>
      <c r="J160" s="11"/>
      <c r="K160" s="11"/>
      <c r="L160" s="11"/>
      <c r="M160" s="10"/>
    </row>
    <row r="161" spans="1:13" ht="30" customHeight="1" x14ac:dyDescent="0.3">
      <c r="A161" s="10"/>
      <c r="B161" s="10"/>
      <c r="C161" s="10"/>
      <c r="D161" s="10"/>
      <c r="E161" s="11"/>
      <c r="F161" s="11"/>
      <c r="G161" s="11"/>
      <c r="H161" s="11"/>
      <c r="I161" s="11"/>
      <c r="J161" s="11"/>
      <c r="K161" s="11"/>
      <c r="L161" s="11"/>
      <c r="M161" s="10"/>
    </row>
    <row r="162" spans="1:13" ht="30" customHeight="1" x14ac:dyDescent="0.3">
      <c r="A162" s="10"/>
      <c r="B162" s="10"/>
      <c r="C162" s="10"/>
      <c r="D162" s="10"/>
      <c r="E162" s="11"/>
      <c r="F162" s="11"/>
      <c r="G162" s="11"/>
      <c r="H162" s="11"/>
      <c r="I162" s="11"/>
      <c r="J162" s="11"/>
      <c r="K162" s="11"/>
      <c r="L162" s="11"/>
      <c r="M162" s="10"/>
    </row>
    <row r="163" spans="1:13" ht="30" customHeight="1" x14ac:dyDescent="0.3">
      <c r="A163" s="10"/>
      <c r="B163" s="10"/>
      <c r="C163" s="10"/>
      <c r="D163" s="10"/>
      <c r="E163" s="11"/>
      <c r="F163" s="11"/>
      <c r="G163" s="11"/>
      <c r="H163" s="11"/>
      <c r="I163" s="11"/>
      <c r="J163" s="11"/>
      <c r="K163" s="11"/>
      <c r="L163" s="11"/>
      <c r="M163" s="10"/>
    </row>
    <row r="164" spans="1:13" ht="30" customHeight="1" x14ac:dyDescent="0.3">
      <c r="A164" s="10"/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0"/>
    </row>
    <row r="165" spans="1:13" ht="30" customHeight="1" x14ac:dyDescent="0.3">
      <c r="A165" s="10"/>
      <c r="B165" s="10"/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0"/>
    </row>
    <row r="166" spans="1:13" ht="30" customHeight="1" x14ac:dyDescent="0.3">
      <c r="A166" s="10"/>
      <c r="B166" s="10"/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0"/>
    </row>
    <row r="167" spans="1:13" ht="30" customHeight="1" x14ac:dyDescent="0.3">
      <c r="A167" s="10"/>
      <c r="B167" s="10"/>
      <c r="C167" s="10"/>
      <c r="D167" s="10"/>
      <c r="E167" s="11"/>
      <c r="F167" s="11"/>
      <c r="G167" s="11"/>
      <c r="H167" s="11"/>
      <c r="I167" s="11"/>
      <c r="J167" s="11"/>
      <c r="K167" s="11"/>
      <c r="L167" s="11"/>
      <c r="M167" s="10"/>
    </row>
    <row r="168" spans="1:13" ht="30" customHeight="1" x14ac:dyDescent="0.3">
      <c r="A168" s="10"/>
      <c r="B168" s="10"/>
      <c r="C168" s="10"/>
      <c r="D168" s="10"/>
      <c r="E168" s="11"/>
      <c r="F168" s="11"/>
      <c r="G168" s="11"/>
      <c r="H168" s="11"/>
      <c r="I168" s="11"/>
      <c r="J168" s="11"/>
      <c r="K168" s="11"/>
      <c r="L168" s="11"/>
      <c r="M168" s="10"/>
    </row>
    <row r="169" spans="1:13" ht="30" customHeight="1" x14ac:dyDescent="0.3">
      <c r="A169" s="10"/>
      <c r="B169" s="10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0"/>
    </row>
    <row r="170" spans="1:13" ht="30" customHeight="1" x14ac:dyDescent="0.3">
      <c r="A170" s="10"/>
      <c r="B170" s="10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0"/>
    </row>
    <row r="171" spans="1:13" ht="30" customHeight="1" x14ac:dyDescent="0.3">
      <c r="A171" s="12" t="s">
        <v>25</v>
      </c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0"/>
    </row>
    <row r="172" spans="1:13" ht="30" customHeight="1" x14ac:dyDescent="0.3">
      <c r="A172" s="12" t="s">
        <v>361</v>
      </c>
      <c r="B172" s="12" t="s">
        <v>14</v>
      </c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0"/>
    </row>
    <row r="173" spans="1:13" ht="30" customHeight="1" x14ac:dyDescent="0.3">
      <c r="A173" s="12" t="s">
        <v>137</v>
      </c>
      <c r="B173" s="12" t="s">
        <v>138</v>
      </c>
      <c r="C173" s="12" t="s">
        <v>17</v>
      </c>
      <c r="D173" s="10">
        <v>3</v>
      </c>
      <c r="E173" s="11"/>
      <c r="F173" s="11"/>
      <c r="G173" s="11"/>
      <c r="H173" s="11"/>
      <c r="I173" s="11"/>
      <c r="J173" s="11"/>
      <c r="K173" s="11"/>
      <c r="L173" s="11"/>
      <c r="M173" s="12" t="s">
        <v>14</v>
      </c>
    </row>
    <row r="174" spans="1:13" ht="30" customHeight="1" x14ac:dyDescent="0.3">
      <c r="A174" s="12" t="s">
        <v>137</v>
      </c>
      <c r="B174" s="12" t="s">
        <v>139</v>
      </c>
      <c r="C174" s="12" t="s">
        <v>17</v>
      </c>
      <c r="D174" s="10">
        <v>1</v>
      </c>
      <c r="E174" s="11"/>
      <c r="F174" s="11"/>
      <c r="G174" s="11"/>
      <c r="H174" s="11"/>
      <c r="I174" s="11"/>
      <c r="J174" s="11"/>
      <c r="K174" s="11"/>
      <c r="L174" s="11"/>
      <c r="M174" s="12" t="s">
        <v>14</v>
      </c>
    </row>
    <row r="175" spans="1:13" ht="30" customHeight="1" x14ac:dyDescent="0.3">
      <c r="A175" s="12" t="s">
        <v>140</v>
      </c>
      <c r="B175" s="12" t="s">
        <v>141</v>
      </c>
      <c r="C175" s="12" t="s">
        <v>17</v>
      </c>
      <c r="D175" s="10">
        <v>4</v>
      </c>
      <c r="E175" s="11"/>
      <c r="F175" s="11"/>
      <c r="G175" s="11"/>
      <c r="H175" s="11"/>
      <c r="I175" s="11"/>
      <c r="J175" s="11"/>
      <c r="K175" s="11"/>
      <c r="L175" s="11"/>
      <c r="M175" s="12" t="s">
        <v>14</v>
      </c>
    </row>
    <row r="176" spans="1:13" ht="30" customHeight="1" x14ac:dyDescent="0.3">
      <c r="A176" s="12" t="s">
        <v>142</v>
      </c>
      <c r="B176" s="12" t="s">
        <v>143</v>
      </c>
      <c r="C176" s="12" t="s">
        <v>17</v>
      </c>
      <c r="D176" s="10">
        <v>354</v>
      </c>
      <c r="E176" s="11"/>
      <c r="F176" s="11"/>
      <c r="G176" s="11"/>
      <c r="H176" s="11"/>
      <c r="I176" s="11"/>
      <c r="J176" s="11"/>
      <c r="K176" s="11"/>
      <c r="L176" s="11"/>
      <c r="M176" s="12" t="s">
        <v>14</v>
      </c>
    </row>
    <row r="177" spans="1:13" ht="30" customHeight="1" x14ac:dyDescent="0.3">
      <c r="A177" s="12" t="s">
        <v>144</v>
      </c>
      <c r="B177" s="12" t="s">
        <v>145</v>
      </c>
      <c r="C177" s="12" t="s">
        <v>17</v>
      </c>
      <c r="D177" s="10">
        <v>115</v>
      </c>
      <c r="E177" s="11"/>
      <c r="F177" s="11"/>
      <c r="G177" s="11"/>
      <c r="H177" s="11"/>
      <c r="I177" s="11"/>
      <c r="J177" s="11"/>
      <c r="K177" s="11"/>
      <c r="L177" s="11"/>
      <c r="M177" s="12" t="s">
        <v>14</v>
      </c>
    </row>
    <row r="178" spans="1:13" ht="30" customHeight="1" x14ac:dyDescent="0.3">
      <c r="A178" s="10"/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0"/>
    </row>
    <row r="179" spans="1:13" ht="30" customHeight="1" x14ac:dyDescent="0.3">
      <c r="A179" s="10"/>
      <c r="B179" s="10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0"/>
    </row>
    <row r="180" spans="1:13" ht="30" customHeight="1" x14ac:dyDescent="0.3">
      <c r="A180" s="10"/>
      <c r="B180" s="10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0"/>
    </row>
    <row r="181" spans="1:13" ht="30" customHeight="1" x14ac:dyDescent="0.3">
      <c r="A181" s="10"/>
      <c r="B181" s="10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0"/>
    </row>
    <row r="182" spans="1:13" ht="30" customHeight="1" x14ac:dyDescent="0.3">
      <c r="A182" s="10"/>
      <c r="B182" s="10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0"/>
    </row>
    <row r="183" spans="1:13" ht="30" customHeight="1" x14ac:dyDescent="0.3">
      <c r="A183" s="10"/>
      <c r="B183" s="10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0"/>
    </row>
    <row r="184" spans="1:13" ht="30" customHeight="1" x14ac:dyDescent="0.3">
      <c r="A184" s="10"/>
      <c r="B184" s="10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0"/>
    </row>
    <row r="185" spans="1:13" ht="30" customHeight="1" x14ac:dyDescent="0.3">
      <c r="A185" s="10"/>
      <c r="B185" s="10"/>
      <c r="C185" s="10"/>
      <c r="D185" s="10"/>
      <c r="E185" s="11"/>
      <c r="F185" s="11"/>
      <c r="G185" s="11"/>
      <c r="H185" s="11"/>
      <c r="I185" s="11"/>
      <c r="J185" s="11"/>
      <c r="K185" s="11"/>
      <c r="L185" s="11"/>
      <c r="M185" s="10"/>
    </row>
    <row r="186" spans="1:13" ht="30" customHeight="1" x14ac:dyDescent="0.3">
      <c r="A186" s="10"/>
      <c r="B186" s="10"/>
      <c r="C186" s="10"/>
      <c r="D186" s="10"/>
      <c r="E186" s="11"/>
      <c r="F186" s="11"/>
      <c r="G186" s="11"/>
      <c r="H186" s="11"/>
      <c r="I186" s="11"/>
      <c r="J186" s="11"/>
      <c r="K186" s="11"/>
      <c r="L186" s="11"/>
      <c r="M186" s="10"/>
    </row>
    <row r="187" spans="1:13" ht="30" customHeight="1" x14ac:dyDescent="0.3">
      <c r="A187" s="10"/>
      <c r="B187" s="10"/>
      <c r="C187" s="10"/>
      <c r="D187" s="10"/>
      <c r="E187" s="11"/>
      <c r="F187" s="11"/>
      <c r="G187" s="11"/>
      <c r="H187" s="11"/>
      <c r="I187" s="11"/>
      <c r="J187" s="11"/>
      <c r="K187" s="11"/>
      <c r="L187" s="11"/>
      <c r="M187" s="10"/>
    </row>
    <row r="188" spans="1:13" ht="30" customHeight="1" x14ac:dyDescent="0.3">
      <c r="A188" s="10"/>
      <c r="B188" s="10"/>
      <c r="C188" s="10"/>
      <c r="D188" s="10"/>
      <c r="E188" s="11"/>
      <c r="F188" s="11"/>
      <c r="G188" s="11"/>
      <c r="H188" s="11"/>
      <c r="I188" s="11"/>
      <c r="J188" s="11"/>
      <c r="K188" s="11"/>
      <c r="L188" s="11"/>
      <c r="M188" s="10"/>
    </row>
    <row r="189" spans="1:13" ht="30" customHeight="1" x14ac:dyDescent="0.3">
      <c r="A189" s="10"/>
      <c r="B189" s="10"/>
      <c r="C189" s="10"/>
      <c r="D189" s="10"/>
      <c r="E189" s="11"/>
      <c r="F189" s="11"/>
      <c r="G189" s="11"/>
      <c r="H189" s="11"/>
      <c r="I189" s="11"/>
      <c r="J189" s="11"/>
      <c r="K189" s="11"/>
      <c r="L189" s="11"/>
      <c r="M189" s="10"/>
    </row>
    <row r="190" spans="1:13" ht="30" customHeight="1" x14ac:dyDescent="0.3">
      <c r="A190" s="10"/>
      <c r="B190" s="10"/>
      <c r="C190" s="10"/>
      <c r="D190" s="10"/>
      <c r="E190" s="11"/>
      <c r="F190" s="11"/>
      <c r="G190" s="11"/>
      <c r="H190" s="11"/>
      <c r="I190" s="11"/>
      <c r="J190" s="11"/>
      <c r="K190" s="11"/>
      <c r="L190" s="11"/>
      <c r="M190" s="10"/>
    </row>
    <row r="191" spans="1:13" ht="30" customHeight="1" x14ac:dyDescent="0.3">
      <c r="A191" s="10"/>
      <c r="B191" s="10"/>
      <c r="C191" s="10"/>
      <c r="D191" s="10"/>
      <c r="E191" s="11"/>
      <c r="F191" s="11"/>
      <c r="G191" s="11"/>
      <c r="H191" s="11"/>
      <c r="I191" s="11"/>
      <c r="J191" s="11"/>
      <c r="K191" s="11"/>
      <c r="L191" s="11"/>
      <c r="M191" s="10"/>
    </row>
    <row r="192" spans="1:13" ht="30" customHeight="1" x14ac:dyDescent="0.3">
      <c r="A192" s="10"/>
      <c r="B192" s="10"/>
      <c r="C192" s="10"/>
      <c r="D192" s="10"/>
      <c r="E192" s="11"/>
      <c r="F192" s="11"/>
      <c r="G192" s="11"/>
      <c r="H192" s="11"/>
      <c r="I192" s="11"/>
      <c r="J192" s="11"/>
      <c r="K192" s="11"/>
      <c r="L192" s="11"/>
      <c r="M192" s="10"/>
    </row>
    <row r="193" spans="1:13" ht="30" customHeight="1" x14ac:dyDescent="0.3">
      <c r="A193" s="10"/>
      <c r="B193" s="10"/>
      <c r="C193" s="10"/>
      <c r="D193" s="10"/>
      <c r="E193" s="11"/>
      <c r="F193" s="11"/>
      <c r="G193" s="11"/>
      <c r="H193" s="11"/>
      <c r="I193" s="11"/>
      <c r="J193" s="11"/>
      <c r="K193" s="11"/>
      <c r="L193" s="11"/>
      <c r="M193" s="10"/>
    </row>
    <row r="194" spans="1:13" ht="30" customHeight="1" x14ac:dyDescent="0.3">
      <c r="A194" s="10"/>
      <c r="B194" s="10"/>
      <c r="C194" s="10"/>
      <c r="D194" s="10"/>
      <c r="E194" s="11"/>
      <c r="F194" s="11"/>
      <c r="G194" s="11"/>
      <c r="H194" s="11"/>
      <c r="I194" s="11"/>
      <c r="J194" s="11"/>
      <c r="K194" s="11"/>
      <c r="L194" s="11"/>
      <c r="M194" s="10"/>
    </row>
    <row r="195" spans="1:13" ht="30" customHeight="1" x14ac:dyDescent="0.3">
      <c r="A195" s="12" t="s">
        <v>25</v>
      </c>
      <c r="B195" s="10"/>
      <c r="C195" s="10"/>
      <c r="D195" s="10"/>
      <c r="E195" s="11"/>
      <c r="F195" s="11"/>
      <c r="G195" s="11"/>
      <c r="H195" s="11"/>
      <c r="I195" s="11"/>
      <c r="J195" s="11"/>
      <c r="K195" s="11"/>
      <c r="L195" s="11"/>
      <c r="M195" s="10"/>
    </row>
    <row r="196" spans="1:13" ht="30" customHeight="1" x14ac:dyDescent="0.3">
      <c r="A196" s="12" t="s">
        <v>362</v>
      </c>
      <c r="B196" s="12" t="s">
        <v>14</v>
      </c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0"/>
    </row>
    <row r="197" spans="1:13" ht="30" customHeight="1" x14ac:dyDescent="0.3">
      <c r="A197" s="12" t="s">
        <v>146</v>
      </c>
      <c r="B197" s="12" t="s">
        <v>147</v>
      </c>
      <c r="C197" s="12" t="s">
        <v>17</v>
      </c>
      <c r="D197" s="10">
        <v>527</v>
      </c>
      <c r="E197" s="11"/>
      <c r="F197" s="11"/>
      <c r="G197" s="11"/>
      <c r="H197" s="11"/>
      <c r="I197" s="11"/>
      <c r="J197" s="11"/>
      <c r="K197" s="11"/>
      <c r="L197" s="11"/>
      <c r="M197" s="12" t="s">
        <v>14</v>
      </c>
    </row>
    <row r="198" spans="1:13" ht="30" customHeight="1" x14ac:dyDescent="0.3">
      <c r="A198" s="12" t="s">
        <v>148</v>
      </c>
      <c r="B198" s="12" t="s">
        <v>14</v>
      </c>
      <c r="C198" s="12" t="s">
        <v>17</v>
      </c>
      <c r="D198" s="10">
        <v>527</v>
      </c>
      <c r="E198" s="11"/>
      <c r="F198" s="11"/>
      <c r="G198" s="11"/>
      <c r="H198" s="11"/>
      <c r="I198" s="11"/>
      <c r="J198" s="11"/>
      <c r="K198" s="11"/>
      <c r="L198" s="11"/>
      <c r="M198" s="12" t="s">
        <v>14</v>
      </c>
    </row>
    <row r="199" spans="1:13" ht="30" customHeight="1" x14ac:dyDescent="0.3">
      <c r="A199" s="12" t="s">
        <v>149</v>
      </c>
      <c r="B199" s="12" t="s">
        <v>14</v>
      </c>
      <c r="C199" s="12" t="s">
        <v>33</v>
      </c>
      <c r="D199" s="10">
        <v>22</v>
      </c>
      <c r="E199" s="11"/>
      <c r="F199" s="11"/>
      <c r="G199" s="11"/>
      <c r="H199" s="11"/>
      <c r="I199" s="11"/>
      <c r="J199" s="11"/>
      <c r="K199" s="11"/>
      <c r="L199" s="11"/>
      <c r="M199" s="12" t="s">
        <v>14</v>
      </c>
    </row>
    <row r="200" spans="1:13" ht="30" customHeight="1" x14ac:dyDescent="0.3">
      <c r="A200" s="12" t="s">
        <v>150</v>
      </c>
      <c r="B200" s="12" t="s">
        <v>14</v>
      </c>
      <c r="C200" s="12" t="s">
        <v>78</v>
      </c>
      <c r="D200" s="10">
        <v>23</v>
      </c>
      <c r="E200" s="11"/>
      <c r="F200" s="11"/>
      <c r="G200" s="11"/>
      <c r="H200" s="11"/>
      <c r="I200" s="11"/>
      <c r="J200" s="11"/>
      <c r="K200" s="11"/>
      <c r="L200" s="11"/>
      <c r="M200" s="12" t="s">
        <v>14</v>
      </c>
    </row>
    <row r="201" spans="1:13" ht="30" customHeight="1" x14ac:dyDescent="0.3">
      <c r="A201" s="12" t="s">
        <v>151</v>
      </c>
      <c r="B201" s="12" t="s">
        <v>14</v>
      </c>
      <c r="C201" s="12" t="s">
        <v>17</v>
      </c>
      <c r="D201" s="10">
        <v>281</v>
      </c>
      <c r="E201" s="11"/>
      <c r="F201" s="11"/>
      <c r="G201" s="11"/>
      <c r="H201" s="11"/>
      <c r="I201" s="11"/>
      <c r="J201" s="11"/>
      <c r="K201" s="11"/>
      <c r="L201" s="11"/>
      <c r="M201" s="12" t="s">
        <v>14</v>
      </c>
    </row>
    <row r="202" spans="1:13" ht="30" customHeight="1" x14ac:dyDescent="0.3">
      <c r="A202" s="12" t="s">
        <v>152</v>
      </c>
      <c r="B202" s="12" t="s">
        <v>153</v>
      </c>
      <c r="C202" s="12" t="s">
        <v>17</v>
      </c>
      <c r="D202" s="10">
        <v>281</v>
      </c>
      <c r="E202" s="11"/>
      <c r="F202" s="11"/>
      <c r="G202" s="11"/>
      <c r="H202" s="11"/>
      <c r="I202" s="11"/>
      <c r="J202" s="11"/>
      <c r="K202" s="11"/>
      <c r="L202" s="11"/>
      <c r="M202" s="12" t="s">
        <v>14</v>
      </c>
    </row>
    <row r="203" spans="1:13" ht="30" customHeight="1" x14ac:dyDescent="0.3">
      <c r="A203" s="12" t="s">
        <v>152</v>
      </c>
      <c r="B203" s="12" t="s">
        <v>154</v>
      </c>
      <c r="C203" s="12" t="s">
        <v>17</v>
      </c>
      <c r="D203" s="10">
        <v>527</v>
      </c>
      <c r="E203" s="11"/>
      <c r="F203" s="11"/>
      <c r="G203" s="11"/>
      <c r="H203" s="11"/>
      <c r="I203" s="11"/>
      <c r="J203" s="11"/>
      <c r="K203" s="11"/>
      <c r="L203" s="11"/>
      <c r="M203" s="12" t="s">
        <v>14</v>
      </c>
    </row>
    <row r="204" spans="1:13" ht="30" customHeight="1" x14ac:dyDescent="0.3">
      <c r="A204" s="12" t="s">
        <v>155</v>
      </c>
      <c r="B204" s="12" t="s">
        <v>153</v>
      </c>
      <c r="C204" s="12" t="s">
        <v>17</v>
      </c>
      <c r="D204" s="10">
        <v>71</v>
      </c>
      <c r="E204" s="11"/>
      <c r="F204" s="11"/>
      <c r="G204" s="11"/>
      <c r="H204" s="11"/>
      <c r="I204" s="11"/>
      <c r="J204" s="11"/>
      <c r="K204" s="11"/>
      <c r="L204" s="11"/>
      <c r="M204" s="12" t="s">
        <v>14</v>
      </c>
    </row>
    <row r="205" spans="1:13" ht="30" customHeight="1" x14ac:dyDescent="0.3">
      <c r="A205" s="12" t="s">
        <v>156</v>
      </c>
      <c r="B205" s="12" t="s">
        <v>157</v>
      </c>
      <c r="C205" s="12" t="s">
        <v>17</v>
      </c>
      <c r="D205" s="10">
        <v>55</v>
      </c>
      <c r="E205" s="11"/>
      <c r="F205" s="11"/>
      <c r="G205" s="11"/>
      <c r="H205" s="11"/>
      <c r="I205" s="11"/>
      <c r="J205" s="11"/>
      <c r="K205" s="11"/>
      <c r="L205" s="11"/>
      <c r="M205" s="12" t="s">
        <v>14</v>
      </c>
    </row>
    <row r="206" spans="1:13" ht="30" customHeight="1" x14ac:dyDescent="0.3">
      <c r="A206" s="12" t="s">
        <v>158</v>
      </c>
      <c r="B206" s="12" t="s">
        <v>157</v>
      </c>
      <c r="C206" s="12" t="s">
        <v>17</v>
      </c>
      <c r="D206" s="10">
        <v>281</v>
      </c>
      <c r="E206" s="11"/>
      <c r="F206" s="11"/>
      <c r="G206" s="11"/>
      <c r="H206" s="11"/>
      <c r="I206" s="11"/>
      <c r="J206" s="11"/>
      <c r="K206" s="11"/>
      <c r="L206" s="11"/>
      <c r="M206" s="12" t="s">
        <v>14</v>
      </c>
    </row>
    <row r="207" spans="1:13" ht="30" customHeight="1" x14ac:dyDescent="0.3">
      <c r="A207" s="12" t="s">
        <v>159</v>
      </c>
      <c r="B207" s="12" t="s">
        <v>160</v>
      </c>
      <c r="C207" s="12" t="s">
        <v>17</v>
      </c>
      <c r="D207" s="10">
        <v>405</v>
      </c>
      <c r="E207" s="11"/>
      <c r="F207" s="11"/>
      <c r="G207" s="11"/>
      <c r="H207" s="11"/>
      <c r="I207" s="11"/>
      <c r="J207" s="11"/>
      <c r="K207" s="11"/>
      <c r="L207" s="11"/>
      <c r="M207" s="12" t="s">
        <v>14</v>
      </c>
    </row>
    <row r="208" spans="1:13" ht="30" customHeight="1" x14ac:dyDescent="0.3">
      <c r="A208" s="12" t="s">
        <v>161</v>
      </c>
      <c r="B208" s="12" t="s">
        <v>160</v>
      </c>
      <c r="C208" s="12" t="s">
        <v>17</v>
      </c>
      <c r="D208" s="10">
        <v>122</v>
      </c>
      <c r="E208" s="11"/>
      <c r="F208" s="11"/>
      <c r="G208" s="11"/>
      <c r="H208" s="11"/>
      <c r="I208" s="11"/>
      <c r="J208" s="11"/>
      <c r="K208" s="11"/>
      <c r="L208" s="11"/>
      <c r="M208" s="12" t="s">
        <v>14</v>
      </c>
    </row>
    <row r="209" spans="1:13" ht="30" customHeight="1" x14ac:dyDescent="0.3">
      <c r="A209" s="12" t="s">
        <v>162</v>
      </c>
      <c r="B209" s="12" t="s">
        <v>163</v>
      </c>
      <c r="C209" s="12" t="s">
        <v>17</v>
      </c>
      <c r="D209" s="10">
        <v>23</v>
      </c>
      <c r="E209" s="11"/>
      <c r="F209" s="11"/>
      <c r="G209" s="11"/>
      <c r="H209" s="11"/>
      <c r="I209" s="11"/>
      <c r="J209" s="11"/>
      <c r="K209" s="11"/>
      <c r="L209" s="11"/>
      <c r="M209" s="12" t="s">
        <v>14</v>
      </c>
    </row>
    <row r="210" spans="1:13" ht="30" customHeight="1" x14ac:dyDescent="0.3">
      <c r="A210" s="12" t="s">
        <v>164</v>
      </c>
      <c r="B210" s="12" t="s">
        <v>165</v>
      </c>
      <c r="C210" s="12" t="s">
        <v>17</v>
      </c>
      <c r="D210" s="10">
        <v>405</v>
      </c>
      <c r="E210" s="11"/>
      <c r="F210" s="11"/>
      <c r="G210" s="11"/>
      <c r="H210" s="11"/>
      <c r="I210" s="11"/>
      <c r="J210" s="11"/>
      <c r="K210" s="11"/>
      <c r="L210" s="11"/>
      <c r="M210" s="12" t="s">
        <v>39</v>
      </c>
    </row>
    <row r="211" spans="1:13" ht="30" customHeight="1" x14ac:dyDescent="0.3">
      <c r="A211" s="12" t="s">
        <v>166</v>
      </c>
      <c r="B211" s="12" t="s">
        <v>80</v>
      </c>
      <c r="C211" s="12" t="s">
        <v>81</v>
      </c>
      <c r="D211" s="10">
        <v>4</v>
      </c>
      <c r="E211" s="11"/>
      <c r="F211" s="11"/>
      <c r="G211" s="11"/>
      <c r="H211" s="11"/>
      <c r="I211" s="11"/>
      <c r="J211" s="11"/>
      <c r="K211" s="11"/>
      <c r="L211" s="11"/>
      <c r="M211" s="12" t="s">
        <v>14</v>
      </c>
    </row>
    <row r="212" spans="1:13" ht="30" customHeight="1" x14ac:dyDescent="0.3">
      <c r="A212" s="12" t="s">
        <v>167</v>
      </c>
      <c r="B212" s="12" t="s">
        <v>168</v>
      </c>
      <c r="C212" s="12" t="s">
        <v>81</v>
      </c>
      <c r="D212" s="10">
        <v>12</v>
      </c>
      <c r="E212" s="11"/>
      <c r="F212" s="11"/>
      <c r="G212" s="11"/>
      <c r="H212" s="11"/>
      <c r="I212" s="11"/>
      <c r="J212" s="11"/>
      <c r="K212" s="11"/>
      <c r="L212" s="11"/>
      <c r="M212" s="12" t="s">
        <v>14</v>
      </c>
    </row>
    <row r="213" spans="1:13" ht="30" customHeight="1" x14ac:dyDescent="0.3">
      <c r="A213" s="12" t="s">
        <v>167</v>
      </c>
      <c r="B213" s="12" t="s">
        <v>169</v>
      </c>
      <c r="C213" s="12" t="s">
        <v>81</v>
      </c>
      <c r="D213" s="10">
        <v>8</v>
      </c>
      <c r="E213" s="11"/>
      <c r="F213" s="11"/>
      <c r="G213" s="11"/>
      <c r="H213" s="11"/>
      <c r="I213" s="11"/>
      <c r="J213" s="11"/>
      <c r="K213" s="11"/>
      <c r="L213" s="11"/>
      <c r="M213" s="12" t="s">
        <v>14</v>
      </c>
    </row>
    <row r="214" spans="1:13" ht="30" customHeight="1" x14ac:dyDescent="0.3">
      <c r="A214" s="12" t="s">
        <v>170</v>
      </c>
      <c r="B214" s="12" t="s">
        <v>14</v>
      </c>
      <c r="C214" s="12" t="s">
        <v>33</v>
      </c>
      <c r="D214" s="10">
        <v>64</v>
      </c>
      <c r="E214" s="11"/>
      <c r="F214" s="11"/>
      <c r="G214" s="11"/>
      <c r="H214" s="11"/>
      <c r="I214" s="11"/>
      <c r="J214" s="11"/>
      <c r="K214" s="11"/>
      <c r="L214" s="11"/>
      <c r="M214" s="12" t="s">
        <v>14</v>
      </c>
    </row>
    <row r="215" spans="1:13" ht="30" customHeight="1" x14ac:dyDescent="0.3">
      <c r="A215" s="10"/>
      <c r="B215" s="10"/>
      <c r="C215" s="10"/>
      <c r="D215" s="10"/>
      <c r="E215" s="11"/>
      <c r="F215" s="11"/>
      <c r="G215" s="11"/>
      <c r="H215" s="11"/>
      <c r="I215" s="11"/>
      <c r="J215" s="11"/>
      <c r="K215" s="11"/>
      <c r="L215" s="11"/>
      <c r="M215" s="10"/>
    </row>
    <row r="216" spans="1:13" ht="30" customHeight="1" x14ac:dyDescent="0.3">
      <c r="A216" s="10"/>
      <c r="B216" s="10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0"/>
    </row>
    <row r="217" spans="1:13" ht="30" customHeight="1" x14ac:dyDescent="0.3">
      <c r="A217" s="10"/>
      <c r="B217" s="10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0"/>
    </row>
    <row r="218" spans="1:13" ht="30" customHeight="1" x14ac:dyDescent="0.3">
      <c r="A218" s="10"/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0"/>
    </row>
    <row r="219" spans="1:13" ht="30" customHeight="1" x14ac:dyDescent="0.3">
      <c r="A219" s="12" t="s">
        <v>25</v>
      </c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0"/>
    </row>
    <row r="220" spans="1:13" ht="30" customHeight="1" x14ac:dyDescent="0.3">
      <c r="A220" s="12" t="s">
        <v>363</v>
      </c>
      <c r="B220" s="12" t="s">
        <v>14</v>
      </c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0"/>
    </row>
    <row r="221" spans="1:13" ht="30" customHeight="1" x14ac:dyDescent="0.3">
      <c r="A221" s="12" t="s">
        <v>172</v>
      </c>
      <c r="B221" s="12" t="s">
        <v>173</v>
      </c>
      <c r="C221" s="12" t="s">
        <v>174</v>
      </c>
      <c r="D221" s="10">
        <v>-1074.8989999999999</v>
      </c>
      <c r="E221" s="11"/>
      <c r="F221" s="11"/>
      <c r="G221" s="11"/>
      <c r="H221" s="11"/>
      <c r="I221" s="11"/>
      <c r="J221" s="11"/>
      <c r="K221" s="11"/>
      <c r="L221" s="11"/>
      <c r="M221" s="12" t="s">
        <v>175</v>
      </c>
    </row>
    <row r="222" spans="1:13" ht="30" customHeight="1" x14ac:dyDescent="0.3">
      <c r="A222" s="10"/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0"/>
    </row>
    <row r="223" spans="1:13" ht="30" customHeight="1" x14ac:dyDescent="0.3">
      <c r="A223" s="10"/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0"/>
    </row>
    <row r="224" spans="1:13" ht="30" customHeight="1" x14ac:dyDescent="0.3">
      <c r="A224" s="10"/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0"/>
    </row>
    <row r="225" spans="1:13" ht="30" customHeight="1" x14ac:dyDescent="0.3">
      <c r="A225" s="10"/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</row>
    <row r="226" spans="1:13" ht="30" customHeight="1" x14ac:dyDescent="0.3">
      <c r="A226" s="10"/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0"/>
    </row>
    <row r="227" spans="1:13" ht="30" customHeight="1" x14ac:dyDescent="0.3">
      <c r="A227" s="10"/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0"/>
    </row>
    <row r="228" spans="1:13" ht="30" customHeight="1" x14ac:dyDescent="0.3">
      <c r="A228" s="10"/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0"/>
    </row>
    <row r="229" spans="1:13" ht="30" customHeight="1" x14ac:dyDescent="0.3">
      <c r="A229" s="10"/>
      <c r="B229" s="10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0"/>
    </row>
    <row r="230" spans="1:13" ht="30" customHeight="1" x14ac:dyDescent="0.3">
      <c r="A230" s="10"/>
      <c r="B230" s="10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0"/>
    </row>
    <row r="231" spans="1:13" ht="30" customHeight="1" x14ac:dyDescent="0.3">
      <c r="A231" s="10"/>
      <c r="B231" s="10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0"/>
    </row>
    <row r="232" spans="1:13" ht="30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</row>
    <row r="233" spans="1:13" ht="30" customHeight="1" x14ac:dyDescent="0.3">
      <c r="A233" s="10"/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</row>
    <row r="234" spans="1:13" ht="30" customHeight="1" x14ac:dyDescent="0.3">
      <c r="A234" s="10"/>
      <c r="B234" s="10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0"/>
    </row>
    <row r="235" spans="1:13" ht="30" customHeight="1" x14ac:dyDescent="0.3">
      <c r="A235" s="10"/>
      <c r="B235" s="10"/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0"/>
    </row>
    <row r="236" spans="1:13" ht="30" customHeight="1" x14ac:dyDescent="0.3">
      <c r="A236" s="10"/>
      <c r="B236" s="10"/>
      <c r="C236" s="10"/>
      <c r="D236" s="10"/>
      <c r="E236" s="11"/>
      <c r="F236" s="11"/>
      <c r="G236" s="11"/>
      <c r="H236" s="11"/>
      <c r="I236" s="11"/>
      <c r="J236" s="11"/>
      <c r="K236" s="11"/>
      <c r="L236" s="11"/>
      <c r="M236" s="10"/>
    </row>
    <row r="237" spans="1:13" ht="30" customHeight="1" x14ac:dyDescent="0.3">
      <c r="A237" s="10"/>
      <c r="B237" s="10"/>
      <c r="C237" s="10"/>
      <c r="D237" s="10"/>
      <c r="E237" s="11"/>
      <c r="F237" s="11"/>
      <c r="G237" s="11"/>
      <c r="H237" s="11"/>
      <c r="I237" s="11"/>
      <c r="J237" s="11"/>
      <c r="K237" s="11"/>
      <c r="L237" s="11"/>
      <c r="M237" s="10"/>
    </row>
    <row r="238" spans="1:13" ht="30" customHeight="1" x14ac:dyDescent="0.3">
      <c r="A238" s="10"/>
      <c r="B238" s="10"/>
      <c r="C238" s="10"/>
      <c r="D238" s="10"/>
      <c r="E238" s="11"/>
      <c r="F238" s="11"/>
      <c r="G238" s="11"/>
      <c r="H238" s="11"/>
      <c r="I238" s="11"/>
      <c r="J238" s="11"/>
      <c r="K238" s="11"/>
      <c r="L238" s="11"/>
      <c r="M238" s="10"/>
    </row>
    <row r="239" spans="1:13" ht="30" customHeight="1" x14ac:dyDescent="0.3">
      <c r="A239" s="10"/>
      <c r="B239" s="10"/>
      <c r="C239" s="10"/>
      <c r="D239" s="10"/>
      <c r="E239" s="11"/>
      <c r="F239" s="11"/>
      <c r="G239" s="11"/>
      <c r="H239" s="11"/>
      <c r="I239" s="11"/>
      <c r="J239" s="11"/>
      <c r="K239" s="11"/>
      <c r="L239" s="11"/>
      <c r="M239" s="10"/>
    </row>
    <row r="240" spans="1:13" ht="30" customHeight="1" x14ac:dyDescent="0.3">
      <c r="A240" s="10"/>
      <c r="B240" s="10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0"/>
    </row>
    <row r="241" spans="1:13" ht="30" customHeight="1" x14ac:dyDescent="0.3">
      <c r="A241" s="10"/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0"/>
    </row>
    <row r="242" spans="1:13" ht="30" customHeight="1" x14ac:dyDescent="0.3">
      <c r="A242" s="10"/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0"/>
    </row>
    <row r="243" spans="1:13" ht="30" customHeight="1" x14ac:dyDescent="0.3">
      <c r="A243" s="12" t="s">
        <v>25</v>
      </c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0"/>
    </row>
    <row r="244" spans="1:13" ht="30" customHeight="1" x14ac:dyDescent="0.3">
      <c r="A244" s="12" t="s">
        <v>364</v>
      </c>
      <c r="B244" s="12" t="s">
        <v>14</v>
      </c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0"/>
    </row>
    <row r="245" spans="1:13" ht="30" customHeight="1" x14ac:dyDescent="0.3">
      <c r="A245" s="12" t="s">
        <v>176</v>
      </c>
      <c r="B245" s="12" t="s">
        <v>177</v>
      </c>
      <c r="C245" s="12" t="s">
        <v>178</v>
      </c>
      <c r="D245" s="10">
        <v>45.813000000000002</v>
      </c>
      <c r="E245" s="11"/>
      <c r="F245" s="11"/>
      <c r="G245" s="11"/>
      <c r="H245" s="11"/>
      <c r="I245" s="11"/>
      <c r="J245" s="11"/>
      <c r="K245" s="11"/>
      <c r="L245" s="11"/>
      <c r="M245" s="12" t="s">
        <v>14</v>
      </c>
    </row>
    <row r="246" spans="1:13" ht="30" customHeight="1" x14ac:dyDescent="0.3">
      <c r="A246" s="12" t="s">
        <v>179</v>
      </c>
      <c r="B246" s="12" t="s">
        <v>180</v>
      </c>
      <c r="C246" s="12" t="s">
        <v>178</v>
      </c>
      <c r="D246" s="10">
        <v>0.84299999999999997</v>
      </c>
      <c r="E246" s="11"/>
      <c r="F246" s="11"/>
      <c r="G246" s="11"/>
      <c r="H246" s="11"/>
      <c r="I246" s="11"/>
      <c r="J246" s="11"/>
      <c r="K246" s="11"/>
      <c r="L246" s="11"/>
      <c r="M246" s="12" t="s">
        <v>14</v>
      </c>
    </row>
    <row r="247" spans="1:13" ht="30" customHeight="1" x14ac:dyDescent="0.3">
      <c r="A247" s="12" t="s">
        <v>179</v>
      </c>
      <c r="B247" s="12" t="s">
        <v>181</v>
      </c>
      <c r="C247" s="12" t="s">
        <v>178</v>
      </c>
      <c r="D247" s="10">
        <v>13.225</v>
      </c>
      <c r="E247" s="11"/>
      <c r="F247" s="11"/>
      <c r="G247" s="11"/>
      <c r="H247" s="11"/>
      <c r="I247" s="11"/>
      <c r="J247" s="11"/>
      <c r="K247" s="11"/>
      <c r="L247" s="11"/>
      <c r="M247" s="12" t="s">
        <v>14</v>
      </c>
    </row>
    <row r="248" spans="1:13" ht="30" customHeight="1" x14ac:dyDescent="0.3">
      <c r="A248" s="12" t="s">
        <v>182</v>
      </c>
      <c r="B248" s="12" t="s">
        <v>183</v>
      </c>
      <c r="C248" s="12" t="s">
        <v>178</v>
      </c>
      <c r="D248" s="10">
        <v>4.2779999999999996</v>
      </c>
      <c r="E248" s="11"/>
      <c r="F248" s="11"/>
      <c r="G248" s="11"/>
      <c r="H248" s="11"/>
      <c r="I248" s="11"/>
      <c r="J248" s="11"/>
      <c r="K248" s="11"/>
      <c r="L248" s="11"/>
      <c r="M248" s="12" t="s">
        <v>14</v>
      </c>
    </row>
    <row r="249" spans="1:13" ht="30" customHeight="1" x14ac:dyDescent="0.3">
      <c r="A249" s="12" t="s">
        <v>184</v>
      </c>
      <c r="B249" s="12" t="s">
        <v>14</v>
      </c>
      <c r="C249" s="12" t="s">
        <v>178</v>
      </c>
      <c r="D249" s="10">
        <v>1.82</v>
      </c>
      <c r="E249" s="11"/>
      <c r="F249" s="11"/>
      <c r="G249" s="11"/>
      <c r="H249" s="11"/>
      <c r="I249" s="11"/>
      <c r="J249" s="11"/>
      <c r="K249" s="11"/>
      <c r="L249" s="11"/>
      <c r="M249" s="12" t="s">
        <v>14</v>
      </c>
    </row>
    <row r="250" spans="1:13" ht="30" customHeight="1" x14ac:dyDescent="0.3">
      <c r="A250" s="12" t="s">
        <v>185</v>
      </c>
      <c r="B250" s="12" t="s">
        <v>186</v>
      </c>
      <c r="C250" s="12" t="s">
        <v>178</v>
      </c>
      <c r="D250" s="10">
        <v>45.813000000000002</v>
      </c>
      <c r="E250" s="11"/>
      <c r="F250" s="11"/>
      <c r="G250" s="11"/>
      <c r="H250" s="11"/>
      <c r="I250" s="11"/>
      <c r="J250" s="11"/>
      <c r="K250" s="11"/>
      <c r="L250" s="11"/>
      <c r="M250" s="12" t="s">
        <v>14</v>
      </c>
    </row>
    <row r="251" spans="1:13" ht="30" customHeight="1" x14ac:dyDescent="0.3">
      <c r="A251" s="12" t="s">
        <v>187</v>
      </c>
      <c r="B251" s="12" t="s">
        <v>188</v>
      </c>
      <c r="C251" s="12" t="s">
        <v>178</v>
      </c>
      <c r="D251" s="10">
        <v>20.166</v>
      </c>
      <c r="E251" s="11"/>
      <c r="F251" s="11"/>
      <c r="G251" s="11"/>
      <c r="H251" s="11"/>
      <c r="I251" s="11"/>
      <c r="J251" s="11"/>
      <c r="K251" s="11"/>
      <c r="L251" s="11"/>
      <c r="M251" s="12" t="s">
        <v>14</v>
      </c>
    </row>
    <row r="252" spans="1:13" ht="30" customHeight="1" x14ac:dyDescent="0.3">
      <c r="A252" s="12" t="s">
        <v>189</v>
      </c>
      <c r="B252" s="12" t="s">
        <v>190</v>
      </c>
      <c r="C252" s="12" t="s">
        <v>178</v>
      </c>
      <c r="D252" s="10">
        <v>16.2</v>
      </c>
      <c r="E252" s="11"/>
      <c r="F252" s="11"/>
      <c r="G252" s="11"/>
      <c r="H252" s="11"/>
      <c r="I252" s="11"/>
      <c r="J252" s="11"/>
      <c r="K252" s="11"/>
      <c r="L252" s="11"/>
      <c r="M252" s="12" t="s">
        <v>14</v>
      </c>
    </row>
    <row r="253" spans="1:13" ht="30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</row>
    <row r="254" spans="1:13" ht="30" customHeight="1" x14ac:dyDescent="0.3">
      <c r="A254" s="10"/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0"/>
    </row>
    <row r="255" spans="1:13" ht="30" customHeight="1" x14ac:dyDescent="0.3">
      <c r="A255" s="10"/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</row>
    <row r="256" spans="1:13" ht="30" customHeight="1" x14ac:dyDescent="0.3">
      <c r="A256" s="10"/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0"/>
    </row>
    <row r="257" spans="1:13" ht="30" customHeight="1" x14ac:dyDescent="0.3">
      <c r="A257" s="10"/>
      <c r="B257" s="10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0"/>
    </row>
    <row r="258" spans="1:13" ht="30" customHeight="1" x14ac:dyDescent="0.3">
      <c r="A258" s="10"/>
      <c r="B258" s="10"/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0"/>
    </row>
    <row r="259" spans="1:13" ht="30" customHeight="1" x14ac:dyDescent="0.3">
      <c r="A259" s="10"/>
      <c r="B259" s="10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0"/>
    </row>
    <row r="260" spans="1:13" ht="30" customHeight="1" x14ac:dyDescent="0.3">
      <c r="A260" s="10"/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0"/>
    </row>
    <row r="261" spans="1:13" ht="30" customHeight="1" x14ac:dyDescent="0.3">
      <c r="A261" s="10"/>
      <c r="B261" s="10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0"/>
    </row>
    <row r="262" spans="1:13" ht="30" customHeight="1" x14ac:dyDescent="0.3">
      <c r="A262" s="10"/>
      <c r="B262" s="10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0"/>
    </row>
    <row r="263" spans="1:13" ht="30" customHeight="1" x14ac:dyDescent="0.3">
      <c r="A263" s="10"/>
      <c r="B263" s="10"/>
      <c r="C263" s="10"/>
      <c r="D263" s="10"/>
      <c r="E263" s="11"/>
      <c r="F263" s="11"/>
      <c r="G263" s="11"/>
      <c r="H263" s="11"/>
      <c r="I263" s="11"/>
      <c r="J263" s="11"/>
      <c r="K263" s="11"/>
      <c r="L263" s="11"/>
      <c r="M263" s="10"/>
    </row>
    <row r="264" spans="1:13" ht="30" customHeight="1" x14ac:dyDescent="0.3">
      <c r="A264" s="10"/>
      <c r="B264" s="10"/>
      <c r="C264" s="10"/>
      <c r="D264" s="10"/>
      <c r="E264" s="11"/>
      <c r="F264" s="11"/>
      <c r="G264" s="11"/>
      <c r="H264" s="11"/>
      <c r="I264" s="11"/>
      <c r="J264" s="11"/>
      <c r="K264" s="11"/>
      <c r="L264" s="11"/>
      <c r="M264" s="10"/>
    </row>
    <row r="265" spans="1:13" ht="30" customHeight="1" x14ac:dyDescent="0.3">
      <c r="A265" s="10"/>
      <c r="B265" s="10"/>
      <c r="C265" s="10"/>
      <c r="D265" s="10"/>
      <c r="E265" s="11"/>
      <c r="F265" s="11"/>
      <c r="G265" s="11"/>
      <c r="H265" s="11"/>
      <c r="I265" s="11"/>
      <c r="J265" s="11"/>
      <c r="K265" s="11"/>
      <c r="L265" s="11"/>
      <c r="M265" s="10"/>
    </row>
    <row r="266" spans="1:13" ht="30" customHeight="1" x14ac:dyDescent="0.3">
      <c r="A266" s="10"/>
      <c r="B266" s="10"/>
      <c r="C266" s="10"/>
      <c r="D266" s="10"/>
      <c r="E266" s="11"/>
      <c r="F266" s="11"/>
      <c r="G266" s="11"/>
      <c r="H266" s="11"/>
      <c r="I266" s="11"/>
      <c r="J266" s="11"/>
      <c r="K266" s="11"/>
      <c r="L266" s="11"/>
      <c r="M266" s="10"/>
    </row>
    <row r="267" spans="1:13" ht="30" customHeight="1" x14ac:dyDescent="0.3">
      <c r="A267" s="12" t="s">
        <v>25</v>
      </c>
      <c r="B267" s="10"/>
      <c r="C267" s="10"/>
      <c r="D267" s="10"/>
      <c r="E267" s="11"/>
      <c r="F267" s="11"/>
      <c r="G267" s="11"/>
      <c r="H267" s="11"/>
      <c r="I267" s="11"/>
      <c r="J267" s="11"/>
      <c r="K267" s="11"/>
      <c r="L267" s="11"/>
      <c r="M267" s="10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0" manualBreakCount="10">
    <brk id="27" max="16383" man="1"/>
    <brk id="51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2C31E-E34B-40E1-AC1C-54FF214E8CBB}">
  <sheetPr>
    <pageSetUpPr fitToPage="1"/>
  </sheetPr>
  <dimension ref="A1:L4"/>
  <sheetViews>
    <sheetView topLeftCell="B1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hidden="1" customWidth="1"/>
  </cols>
  <sheetData>
    <row r="1" spans="1:12" ht="30" customHeight="1" x14ac:dyDescent="0.3">
      <c r="A1" s="3"/>
      <c r="B1" s="2" t="s">
        <v>200</v>
      </c>
      <c r="C1" s="3"/>
      <c r="D1" s="3"/>
      <c r="E1" s="3"/>
      <c r="F1" s="3"/>
      <c r="G1" s="3"/>
      <c r="H1" s="3"/>
      <c r="I1" s="3"/>
      <c r="J1" s="3"/>
    </row>
    <row r="2" spans="1:12" ht="30" customHeight="1" x14ac:dyDescent="0.3">
      <c r="A2" s="13"/>
      <c r="B2" s="14" t="s">
        <v>1</v>
      </c>
      <c r="C2" s="5"/>
      <c r="D2" s="5"/>
      <c r="E2" s="5"/>
      <c r="F2" s="5"/>
      <c r="G2" s="5"/>
      <c r="H2" s="5"/>
      <c r="I2" s="5"/>
      <c r="J2" s="6"/>
    </row>
    <row r="3" spans="1:12" ht="30" customHeight="1" x14ac:dyDescent="0.3">
      <c r="A3" s="7" t="s">
        <v>191</v>
      </c>
      <c r="B3" s="7" t="s">
        <v>2</v>
      </c>
      <c r="C3" s="7" t="s">
        <v>3</v>
      </c>
      <c r="D3" s="7" t="s">
        <v>4</v>
      </c>
      <c r="E3" s="7" t="s">
        <v>192</v>
      </c>
      <c r="F3" s="7" t="s">
        <v>193</v>
      </c>
      <c r="G3" s="7" t="s">
        <v>194</v>
      </c>
      <c r="H3" s="7" t="s">
        <v>195</v>
      </c>
      <c r="I3" s="7" t="s">
        <v>196</v>
      </c>
      <c r="J3" s="7" t="s">
        <v>201</v>
      </c>
      <c r="K3" s="1" t="s">
        <v>202</v>
      </c>
      <c r="L3" s="1" t="s">
        <v>198</v>
      </c>
    </row>
    <row r="4" spans="1:12" ht="30" customHeight="1" x14ac:dyDescent="0.3">
      <c r="A4" s="15" t="s">
        <v>14</v>
      </c>
      <c r="B4" s="16" t="s">
        <v>14</v>
      </c>
      <c r="C4" s="16" t="s">
        <v>14</v>
      </c>
      <c r="D4" s="16" t="s">
        <v>14</v>
      </c>
      <c r="E4" s="17"/>
      <c r="F4" s="17"/>
      <c r="G4" s="17"/>
      <c r="H4" s="17"/>
      <c r="I4" s="16" t="s">
        <v>14</v>
      </c>
      <c r="J4" s="16" t="s">
        <v>14</v>
      </c>
      <c r="K4" s="1" t="s">
        <v>14</v>
      </c>
      <c r="L4" s="1" t="s">
        <v>14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0838C-2C2D-446C-A7E9-BB86E4D2D7E6}">
  <sheetPr>
    <pageSetUpPr fitToPage="1"/>
  </sheetPr>
  <dimension ref="A1:T6"/>
  <sheetViews>
    <sheetView workbookViewId="0"/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203</v>
      </c>
      <c r="B1" s="3"/>
      <c r="C1" s="3"/>
      <c r="D1" s="3"/>
      <c r="E1" s="3"/>
      <c r="F1" s="3"/>
    </row>
    <row r="2" spans="1:20" ht="30" customHeight="1" x14ac:dyDescent="0.3">
      <c r="A2" s="4" t="s">
        <v>1</v>
      </c>
      <c r="B2" s="5"/>
      <c r="C2" s="5"/>
      <c r="D2" s="5"/>
      <c r="E2" s="5"/>
      <c r="F2" s="6"/>
    </row>
    <row r="3" spans="1:20" ht="30" customHeight="1" x14ac:dyDescent="0.3">
      <c r="A3" s="7" t="s">
        <v>204</v>
      </c>
      <c r="B3" s="7" t="s">
        <v>192</v>
      </c>
      <c r="C3" s="7" t="s">
        <v>193</v>
      </c>
      <c r="D3" s="7" t="s">
        <v>194</v>
      </c>
      <c r="E3" s="7" t="s">
        <v>195</v>
      </c>
      <c r="F3" s="7" t="s">
        <v>201</v>
      </c>
      <c r="G3" s="1" t="s">
        <v>202</v>
      </c>
      <c r="H3" s="1" t="s">
        <v>205</v>
      </c>
      <c r="I3" s="1" t="s">
        <v>206</v>
      </c>
      <c r="J3" s="1" t="s">
        <v>207</v>
      </c>
      <c r="K3" s="1" t="s">
        <v>4</v>
      </c>
      <c r="L3" s="1" t="s">
        <v>5</v>
      </c>
      <c r="M3" s="1" t="s">
        <v>13</v>
      </c>
      <c r="N3" s="1" t="s">
        <v>208</v>
      </c>
      <c r="O3" s="1" t="s">
        <v>209</v>
      </c>
      <c r="P3" s="1" t="s">
        <v>209</v>
      </c>
      <c r="Q3" s="1" t="s">
        <v>209</v>
      </c>
      <c r="R3" s="1" t="s">
        <v>209</v>
      </c>
      <c r="S3" s="1" t="s">
        <v>209</v>
      </c>
      <c r="T3" s="1" t="s">
        <v>210</v>
      </c>
    </row>
    <row r="4" spans="1:20" ht="20.100000000000001" customHeight="1" x14ac:dyDescent="0.3">
      <c r="A4" s="18" t="s">
        <v>211</v>
      </c>
      <c r="B4" s="19"/>
      <c r="C4" s="19"/>
      <c r="D4" s="19"/>
      <c r="E4" s="19"/>
      <c r="F4" s="20" t="s">
        <v>14</v>
      </c>
      <c r="G4" s="1" t="s">
        <v>14</v>
      </c>
      <c r="I4" s="1" t="s">
        <v>14</v>
      </c>
      <c r="J4" s="1" t="s">
        <v>14</v>
      </c>
      <c r="K4" s="1" t="s">
        <v>14</v>
      </c>
    </row>
    <row r="5" spans="1:20" ht="20.100000000000001" customHeight="1" x14ac:dyDescent="0.3">
      <c r="A5" s="21" t="s">
        <v>14</v>
      </c>
      <c r="B5" s="22"/>
      <c r="C5" s="22"/>
      <c r="D5" s="22"/>
      <c r="E5" s="22"/>
      <c r="F5" s="21" t="s">
        <v>14</v>
      </c>
      <c r="G5" s="1" t="s">
        <v>14</v>
      </c>
      <c r="H5" s="1" t="s">
        <v>14</v>
      </c>
      <c r="I5" s="1" t="s">
        <v>14</v>
      </c>
      <c r="J5" s="1" t="s">
        <v>14</v>
      </c>
      <c r="K5" s="1" t="s">
        <v>14</v>
      </c>
      <c r="M5" s="1" t="s">
        <v>14</v>
      </c>
      <c r="O5" s="1" t="s">
        <v>14</v>
      </c>
      <c r="P5" s="1" t="s">
        <v>14</v>
      </c>
      <c r="Q5" s="1" t="s">
        <v>14</v>
      </c>
      <c r="R5" s="1" t="s">
        <v>14</v>
      </c>
      <c r="S5" s="1" t="s">
        <v>14</v>
      </c>
      <c r="T5" s="1" t="s">
        <v>14</v>
      </c>
    </row>
    <row r="6" spans="1:20" ht="20.100000000000001" customHeight="1" x14ac:dyDescent="0.3">
      <c r="A6" s="23" t="s">
        <v>212</v>
      </c>
      <c r="B6" s="24"/>
      <c r="C6" s="24"/>
      <c r="D6" s="24"/>
      <c r="E6" s="24">
        <v>0</v>
      </c>
      <c r="F6" s="25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9ED30-DB8E-45DA-A429-A325A68A0F1A}">
  <dimension ref="A1:M43"/>
  <sheetViews>
    <sheetView workbookViewId="0"/>
  </sheetViews>
  <sheetFormatPr defaultRowHeight="16.5" x14ac:dyDescent="0.3"/>
  <sheetData>
    <row r="1" spans="1:7" x14ac:dyDescent="0.3">
      <c r="A1" t="s">
        <v>299</v>
      </c>
    </row>
    <row r="2" spans="1:7" x14ac:dyDescent="0.3">
      <c r="A2" s="1" t="s">
        <v>300</v>
      </c>
      <c r="B2" t="s">
        <v>199</v>
      </c>
      <c r="C2" s="1" t="s">
        <v>301</v>
      </c>
    </row>
    <row r="3" spans="1:7" x14ac:dyDescent="0.3">
      <c r="A3" s="1" t="s">
        <v>302</v>
      </c>
      <c r="B3" t="s">
        <v>303</v>
      </c>
    </row>
    <row r="4" spans="1:7" x14ac:dyDescent="0.3">
      <c r="A4" s="1" t="s">
        <v>304</v>
      </c>
      <c r="B4">
        <v>5</v>
      </c>
    </row>
    <row r="5" spans="1:7" x14ac:dyDescent="0.3">
      <c r="A5" s="1" t="s">
        <v>305</v>
      </c>
      <c r="B5">
        <v>5</v>
      </c>
    </row>
    <row r="6" spans="1:7" x14ac:dyDescent="0.3">
      <c r="A6" s="1" t="s">
        <v>306</v>
      </c>
      <c r="B6" t="s">
        <v>307</v>
      </c>
    </row>
    <row r="7" spans="1:7" x14ac:dyDescent="0.3">
      <c r="A7" s="1" t="s">
        <v>308</v>
      </c>
      <c r="B7" t="s">
        <v>218</v>
      </c>
      <c r="C7" t="s">
        <v>18</v>
      </c>
    </row>
    <row r="8" spans="1:7" x14ac:dyDescent="0.3">
      <c r="A8" s="1" t="s">
        <v>309</v>
      </c>
      <c r="B8" t="s">
        <v>218</v>
      </c>
      <c r="C8">
        <v>2</v>
      </c>
    </row>
    <row r="9" spans="1:7" x14ac:dyDescent="0.3">
      <c r="A9" s="1" t="s">
        <v>310</v>
      </c>
      <c r="B9" t="s">
        <v>213</v>
      </c>
      <c r="C9" t="s">
        <v>214</v>
      </c>
      <c r="D9" t="s">
        <v>215</v>
      </c>
      <c r="E9" t="s">
        <v>216</v>
      </c>
      <c r="F9" t="s">
        <v>217</v>
      </c>
      <c r="G9" t="s">
        <v>311</v>
      </c>
    </row>
    <row r="10" spans="1:7" x14ac:dyDescent="0.3">
      <c r="A10" s="1" t="s">
        <v>312</v>
      </c>
      <c r="B10">
        <v>1472</v>
      </c>
      <c r="C10">
        <v>0</v>
      </c>
      <c r="D10">
        <v>0</v>
      </c>
    </row>
    <row r="11" spans="1:7" x14ac:dyDescent="0.3">
      <c r="A11" s="1" t="s">
        <v>313</v>
      </c>
      <c r="B11" t="s">
        <v>314</v>
      </c>
      <c r="C11">
        <v>4</v>
      </c>
    </row>
    <row r="12" spans="1:7" x14ac:dyDescent="0.3">
      <c r="A12" s="1" t="s">
        <v>315</v>
      </c>
      <c r="B12" t="s">
        <v>314</v>
      </c>
      <c r="C12">
        <v>4</v>
      </c>
    </row>
    <row r="13" spans="1:7" x14ac:dyDescent="0.3">
      <c r="A13" s="1" t="s">
        <v>316</v>
      </c>
      <c r="B13" t="s">
        <v>314</v>
      </c>
      <c r="C13">
        <v>3</v>
      </c>
    </row>
    <row r="14" spans="1:7" x14ac:dyDescent="0.3">
      <c r="A14" s="1" t="s">
        <v>317</v>
      </c>
      <c r="B14" t="s">
        <v>314</v>
      </c>
      <c r="C14">
        <v>5</v>
      </c>
    </row>
    <row r="15" spans="1:7" x14ac:dyDescent="0.3">
      <c r="A15" s="1" t="s">
        <v>318</v>
      </c>
      <c r="B15" t="s">
        <v>199</v>
      </c>
      <c r="C15" t="s">
        <v>319</v>
      </c>
      <c r="D15" t="s">
        <v>319</v>
      </c>
      <c r="E15" t="s">
        <v>319</v>
      </c>
      <c r="F15">
        <v>1</v>
      </c>
    </row>
    <row r="16" spans="1:7" x14ac:dyDescent="0.3">
      <c r="A16" s="1" t="s">
        <v>320</v>
      </c>
      <c r="B16">
        <v>1.1100000000000001</v>
      </c>
      <c r="C16">
        <v>1.1200000000000001</v>
      </c>
    </row>
    <row r="17" spans="1:13" x14ac:dyDescent="0.3">
      <c r="A17" s="1" t="s">
        <v>321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322</v>
      </c>
      <c r="B18">
        <v>1.25</v>
      </c>
      <c r="C18">
        <v>1.071</v>
      </c>
    </row>
    <row r="19" spans="1:13" x14ac:dyDescent="0.3">
      <c r="A19" s="1" t="s">
        <v>323</v>
      </c>
    </row>
    <row r="20" spans="1:13" x14ac:dyDescent="0.3">
      <c r="A20" s="1" t="s">
        <v>324</v>
      </c>
      <c r="B20" s="1" t="s">
        <v>218</v>
      </c>
      <c r="C20">
        <v>1</v>
      </c>
    </row>
    <row r="21" spans="1:13" x14ac:dyDescent="0.3">
      <c r="A21" t="s">
        <v>205</v>
      </c>
      <c r="B21" t="s">
        <v>326</v>
      </c>
      <c r="C21" t="s">
        <v>327</v>
      </c>
    </row>
    <row r="22" spans="1:13" x14ac:dyDescent="0.3">
      <c r="A22">
        <v>1</v>
      </c>
      <c r="B22" s="1" t="s">
        <v>328</v>
      </c>
      <c r="C22" s="1" t="s">
        <v>232</v>
      </c>
    </row>
    <row r="23" spans="1:13" x14ac:dyDescent="0.3">
      <c r="A23">
        <v>2</v>
      </c>
      <c r="B23" s="1" t="s">
        <v>329</v>
      </c>
      <c r="C23" s="1" t="s">
        <v>330</v>
      </c>
    </row>
    <row r="24" spans="1:13" x14ac:dyDescent="0.3">
      <c r="A24">
        <v>3</v>
      </c>
      <c r="B24" s="1" t="s">
        <v>331</v>
      </c>
      <c r="C24" s="1" t="s">
        <v>332</v>
      </c>
    </row>
    <row r="25" spans="1:13" x14ac:dyDescent="0.3">
      <c r="A25">
        <v>4</v>
      </c>
      <c r="B25" s="1" t="s">
        <v>333</v>
      </c>
      <c r="C25" s="1" t="s">
        <v>334</v>
      </c>
    </row>
    <row r="26" spans="1:13" x14ac:dyDescent="0.3">
      <c r="A26">
        <v>5</v>
      </c>
      <c r="B26" s="1" t="s">
        <v>335</v>
      </c>
      <c r="C26" s="1" t="s">
        <v>14</v>
      </c>
    </row>
    <row r="27" spans="1:13" x14ac:dyDescent="0.3">
      <c r="A27">
        <v>6</v>
      </c>
      <c r="B27" s="1" t="s">
        <v>336</v>
      </c>
      <c r="C27" s="1" t="s">
        <v>337</v>
      </c>
    </row>
    <row r="28" spans="1:13" x14ac:dyDescent="0.3">
      <c r="A28">
        <v>7</v>
      </c>
      <c r="B28" s="1" t="s">
        <v>289</v>
      </c>
      <c r="C28" s="1" t="s">
        <v>288</v>
      </c>
    </row>
    <row r="29" spans="1:13" x14ac:dyDescent="0.3">
      <c r="A29">
        <v>8</v>
      </c>
      <c r="B29" s="1" t="s">
        <v>338</v>
      </c>
      <c r="C29" s="1" t="s">
        <v>339</v>
      </c>
    </row>
    <row r="30" spans="1:13" x14ac:dyDescent="0.3">
      <c r="A30">
        <v>9</v>
      </c>
      <c r="B30" s="1" t="s">
        <v>340</v>
      </c>
      <c r="C30" s="1" t="s">
        <v>341</v>
      </c>
    </row>
    <row r="31" spans="1:13" x14ac:dyDescent="0.3">
      <c r="A31" t="s">
        <v>199</v>
      </c>
      <c r="B31" s="1" t="s">
        <v>342</v>
      </c>
      <c r="C31" s="1" t="s">
        <v>343</v>
      </c>
    </row>
    <row r="32" spans="1:13" x14ac:dyDescent="0.3">
      <c r="A32" t="s">
        <v>171</v>
      </c>
      <c r="B32" s="1" t="s">
        <v>287</v>
      </c>
      <c r="C32" s="1" t="s">
        <v>286</v>
      </c>
    </row>
    <row r="33" spans="1:3" x14ac:dyDescent="0.3">
      <c r="A33" t="s">
        <v>218</v>
      </c>
      <c r="B33" s="1" t="s">
        <v>344</v>
      </c>
      <c r="C33" s="1" t="s">
        <v>345</v>
      </c>
    </row>
    <row r="34" spans="1:3" x14ac:dyDescent="0.3">
      <c r="A34" t="s">
        <v>346</v>
      </c>
      <c r="B34" s="1" t="s">
        <v>14</v>
      </c>
      <c r="C34" s="1" t="s">
        <v>14</v>
      </c>
    </row>
    <row r="35" spans="1:3" x14ac:dyDescent="0.3">
      <c r="A35" t="s">
        <v>347</v>
      </c>
      <c r="B35" s="1" t="s">
        <v>14</v>
      </c>
      <c r="C35" s="1" t="s">
        <v>14</v>
      </c>
    </row>
    <row r="36" spans="1:3" x14ac:dyDescent="0.3">
      <c r="A36" t="s">
        <v>19</v>
      </c>
      <c r="B36" s="1" t="s">
        <v>348</v>
      </c>
      <c r="C36" s="1" t="s">
        <v>14</v>
      </c>
    </row>
    <row r="37" spans="1:3" x14ac:dyDescent="0.3">
      <c r="A37" t="s">
        <v>349</v>
      </c>
      <c r="B37" s="1" t="s">
        <v>348</v>
      </c>
      <c r="C37" s="1" t="s">
        <v>14</v>
      </c>
    </row>
    <row r="38" spans="1:3" x14ac:dyDescent="0.3">
      <c r="A38" t="s">
        <v>350</v>
      </c>
      <c r="B38" s="1" t="s">
        <v>348</v>
      </c>
      <c r="C38" s="1" t="s">
        <v>14</v>
      </c>
    </row>
    <row r="39" spans="1:3" x14ac:dyDescent="0.3">
      <c r="A39" t="s">
        <v>351</v>
      </c>
      <c r="B39" s="1" t="s">
        <v>348</v>
      </c>
      <c r="C39" s="1" t="s">
        <v>14</v>
      </c>
    </row>
    <row r="40" spans="1:3" x14ac:dyDescent="0.3">
      <c r="A40" t="s">
        <v>352</v>
      </c>
      <c r="B40" s="1" t="s">
        <v>348</v>
      </c>
      <c r="C40" s="1" t="s">
        <v>14</v>
      </c>
    </row>
    <row r="43" spans="1:3" x14ac:dyDescent="0.3">
      <c r="A43" t="s">
        <v>325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EF36C-D629-4269-BB0B-4D3D7031AB05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원가계산서</vt:lpstr>
      <vt:lpstr>공종별집계표</vt:lpstr>
      <vt:lpstr>공종별내역서</vt:lpstr>
      <vt:lpstr>단가산출목록</vt:lpstr>
      <vt:lpstr>단가산출서</vt:lpstr>
      <vt:lpstr> 공사설정 </vt:lpstr>
      <vt:lpstr>Sheet1</vt:lpstr>
      <vt:lpstr>공종별내역서!Print_Area</vt:lpstr>
      <vt:lpstr>공종별집계표!Print_Area</vt:lpstr>
      <vt:lpstr>단가산출목록!Print_Area</vt:lpstr>
      <vt:lpstr>단가산출서!Print_Area</vt:lpstr>
      <vt:lpstr>공종별내역서!Print_Titles</vt:lpstr>
      <vt:lpstr>공종별집계표!Print_Titles</vt:lpstr>
      <vt:lpstr>단가산출목록!Print_Titles</vt:lpstr>
      <vt:lpstr>단가산출서!Print_Titles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2026-04-23T03:17:33Z</dcterms:created>
  <dcterms:modified xsi:type="dcterms:W3CDTF">2026-05-11T03:12:53Z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