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8765" windowHeight="11175" tabRatio="969" activeTab="2"/>
  </bookViews>
  <sheets>
    <sheet name="총괄" sheetId="1" r:id="rId1"/>
    <sheet name="일반회계" sheetId="2" r:id="rId2"/>
    <sheet name="일반 비목조정" sheetId="7" r:id="rId3"/>
  </sheets>
  <definedNames>
    <definedName name="_xlnm.Print_Area" localSheetId="2">'일반 비목조정'!$A$1:$G$30</definedName>
    <definedName name="_xlnm.Print_Area" localSheetId="1">일반회계!$A$1:$G$49</definedName>
    <definedName name="_xlnm.Print_Area" localSheetId="0">총괄!$A$1:$L$28</definedName>
    <definedName name="_xlnm.Print_Titles" localSheetId="2">'일반 비목조정'!$3:$5</definedName>
    <definedName name="_xlnm.Print_Titles" localSheetId="1">일반회계!$3:$5</definedName>
  </definedNames>
  <calcPr calcId="145621"/>
</workbook>
</file>

<file path=xl/calcChain.xml><?xml version="1.0" encoding="utf-8"?>
<calcChain xmlns="http://schemas.openxmlformats.org/spreadsheetml/2006/main">
  <c r="G30" i="7" l="1"/>
  <c r="G29" i="7"/>
  <c r="F28" i="7"/>
  <c r="E28" i="7"/>
  <c r="F19" i="7"/>
  <c r="E19" i="7"/>
  <c r="F7" i="7"/>
  <c r="F6" i="7" s="1"/>
  <c r="E7" i="7"/>
  <c r="E6" i="7" s="1"/>
  <c r="G25" i="7"/>
  <c r="G24" i="7"/>
  <c r="G21" i="7"/>
  <c r="G20" i="7"/>
  <c r="G18" i="7"/>
  <c r="G17" i="7"/>
  <c r="G16" i="7"/>
  <c r="G15" i="7"/>
  <c r="G14" i="7"/>
  <c r="G13" i="7"/>
  <c r="F12" i="7"/>
  <c r="E12" i="7"/>
  <c r="G10" i="7"/>
  <c r="G11" i="7"/>
  <c r="G25" i="2"/>
  <c r="F48" i="2"/>
  <c r="J8" i="1" s="1"/>
  <c r="E48" i="2"/>
  <c r="G47" i="2"/>
  <c r="G46" i="2"/>
  <c r="G45" i="2"/>
  <c r="G44" i="2"/>
  <c r="G43" i="2"/>
  <c r="G42" i="2"/>
  <c r="F41" i="2"/>
  <c r="E41" i="2"/>
  <c r="G49" i="2"/>
  <c r="G40" i="2"/>
  <c r="G38" i="2"/>
  <c r="G39" i="2"/>
  <c r="G37" i="2"/>
  <c r="G34" i="2"/>
  <c r="G31" i="2"/>
  <c r="G32" i="2"/>
  <c r="G33" i="2"/>
  <c r="G30" i="2"/>
  <c r="G27" i="2"/>
  <c r="G22" i="2"/>
  <c r="G23" i="2"/>
  <c r="G24" i="2"/>
  <c r="G26" i="2"/>
  <c r="G18" i="2"/>
  <c r="G17" i="2"/>
  <c r="G16" i="2"/>
  <c r="G13" i="2"/>
  <c r="G14" i="2"/>
  <c r="G9" i="2"/>
  <c r="G8" i="2"/>
  <c r="G12" i="2"/>
  <c r="G28" i="7" l="1"/>
  <c r="G19" i="7"/>
  <c r="G48" i="2"/>
  <c r="G41" i="2"/>
  <c r="G7" i="7"/>
  <c r="G22" i="7"/>
  <c r="G23" i="7"/>
  <c r="G26" i="7"/>
  <c r="G27" i="7"/>
  <c r="G29" i="2"/>
  <c r="G7" i="2"/>
  <c r="G6" i="7" l="1"/>
  <c r="G36" i="2"/>
  <c r="G21" i="2"/>
  <c r="G20" i="2"/>
  <c r="G9" i="7"/>
  <c r="G8" i="7"/>
  <c r="F35" i="2"/>
  <c r="E35" i="2"/>
  <c r="G35" i="2" l="1"/>
  <c r="E13" i="1" l="1"/>
  <c r="F13" i="1"/>
  <c r="J13" i="1"/>
  <c r="I27" i="1"/>
  <c r="K27" i="1" s="1"/>
  <c r="L27" i="1" s="1"/>
  <c r="G27" i="1"/>
  <c r="F28" i="2" l="1"/>
  <c r="E28" i="2"/>
  <c r="F15" i="2"/>
  <c r="E15" i="2"/>
  <c r="F11" i="2"/>
  <c r="E11" i="2"/>
  <c r="G28" i="2" l="1"/>
  <c r="G11" i="2"/>
  <c r="G15" i="2"/>
  <c r="F19" i="2"/>
  <c r="F10" i="2" s="1"/>
  <c r="I8" i="1" s="1"/>
  <c r="E19" i="2"/>
  <c r="G19" i="2" l="1"/>
  <c r="M10" i="2"/>
  <c r="Q10" i="2" s="1"/>
  <c r="K10" i="2"/>
  <c r="E10" i="2"/>
  <c r="G10" i="2" l="1"/>
  <c r="H10" i="2" s="1"/>
  <c r="D13" i="1"/>
  <c r="I28" i="1"/>
  <c r="K28" i="1" s="1"/>
  <c r="L28" i="1" s="1"/>
  <c r="G28" i="1"/>
  <c r="I26" i="1"/>
  <c r="K26" i="1" s="1"/>
  <c r="L26" i="1" s="1"/>
  <c r="G26" i="1"/>
  <c r="D10" i="1"/>
  <c r="H17" i="1" l="1"/>
  <c r="H13" i="1" s="1"/>
  <c r="F6" i="2"/>
  <c r="E6" i="2"/>
  <c r="E8" i="1" s="1"/>
  <c r="D9" i="1"/>
  <c r="E10" i="1"/>
  <c r="F10" i="1"/>
  <c r="F9" i="1" s="1"/>
  <c r="H10" i="1"/>
  <c r="J10" i="1"/>
  <c r="G11" i="1"/>
  <c r="K11" i="1"/>
  <c r="G12" i="1"/>
  <c r="I12" i="1"/>
  <c r="K12" i="1" s="1"/>
  <c r="L12" i="1" s="1"/>
  <c r="G14" i="1"/>
  <c r="I14" i="1"/>
  <c r="K14" i="1" s="1"/>
  <c r="L14" i="1" s="1"/>
  <c r="G15" i="1"/>
  <c r="I15" i="1"/>
  <c r="K15" i="1" s="1"/>
  <c r="G16" i="1"/>
  <c r="I16" i="1"/>
  <c r="G18" i="1"/>
  <c r="I18" i="1"/>
  <c r="K18" i="1" s="1"/>
  <c r="L18" i="1" s="1"/>
  <c r="G19" i="1"/>
  <c r="I19" i="1"/>
  <c r="K19" i="1" s="1"/>
  <c r="L19" i="1" s="1"/>
  <c r="G20" i="1"/>
  <c r="I20" i="1"/>
  <c r="K20" i="1" s="1"/>
  <c r="L20" i="1" s="1"/>
  <c r="G21" i="1"/>
  <c r="I21" i="1"/>
  <c r="K21" i="1" s="1"/>
  <c r="L21" i="1" s="1"/>
  <c r="G22" i="1"/>
  <c r="I22" i="1"/>
  <c r="K22" i="1" s="1"/>
  <c r="L22" i="1" s="1"/>
  <c r="G23" i="1"/>
  <c r="K23" i="1"/>
  <c r="L23" i="1" s="1"/>
  <c r="G24" i="1"/>
  <c r="I24" i="1"/>
  <c r="K24" i="1" s="1"/>
  <c r="L24" i="1" s="1"/>
  <c r="G25" i="1"/>
  <c r="I25" i="1"/>
  <c r="K25" i="1" s="1"/>
  <c r="L25" i="1" s="1"/>
  <c r="G6" i="2" l="1"/>
  <c r="H6" i="2" s="1"/>
  <c r="F8" i="1"/>
  <c r="G8" i="1" s="1"/>
  <c r="L8" i="1" s="1"/>
  <c r="O9" i="2"/>
  <c r="O10" i="2"/>
  <c r="G10" i="1"/>
  <c r="G13" i="1"/>
  <c r="G9" i="1" s="1"/>
  <c r="I17" i="1"/>
  <c r="I13" i="1" s="1"/>
  <c r="E9" i="1"/>
  <c r="E7" i="1" s="1"/>
  <c r="J9" i="1"/>
  <c r="J7" i="1" s="1"/>
  <c r="H8" i="1"/>
  <c r="K8" i="1" s="1"/>
  <c r="H9" i="1"/>
  <c r="L15" i="1"/>
  <c r="K16" i="1"/>
  <c r="L16" i="1" s="1"/>
  <c r="L11" i="1"/>
  <c r="K10" i="1"/>
  <c r="I10" i="1"/>
  <c r="D7" i="1"/>
  <c r="G7" i="1" l="1"/>
  <c r="I6" i="2"/>
  <c r="K6" i="2"/>
  <c r="F7" i="1"/>
  <c r="N9" i="2"/>
  <c r="K17" i="1"/>
  <c r="K13" i="1" s="1"/>
  <c r="H7" i="1"/>
  <c r="L7" i="1"/>
  <c r="I9" i="1"/>
  <c r="I7" i="1" s="1"/>
  <c r="L10" i="1"/>
  <c r="L17" i="1" l="1"/>
  <c r="L13" i="1" s="1"/>
  <c r="M13" i="1" s="1"/>
  <c r="K9" i="1"/>
  <c r="K7" i="1" s="1"/>
  <c r="L9" i="1" l="1"/>
</calcChain>
</file>

<file path=xl/sharedStrings.xml><?xml version="1.0" encoding="utf-8"?>
<sst xmlns="http://schemas.openxmlformats.org/spreadsheetml/2006/main" count="140" uniqueCount="119">
  <si>
    <t>사 업 비
(F)</t>
  </si>
  <si>
    <t>증  감
(H=D)</t>
  </si>
  <si>
    <t>조정결과
(I=A+D)</t>
  </si>
  <si>
    <t>조정결과
(D=A-B+C)</t>
  </si>
  <si>
    <t xml:space="preserve">장기미집행
도시계획시설  </t>
  </si>
  <si>
    <r>
      <t xml:space="preserve">증  감
</t>
    </r>
    <r>
      <rPr>
        <sz val="8"/>
        <color indexed="8"/>
        <rFont val="굴림"/>
        <family val="3"/>
        <charset val="129"/>
      </rPr>
      <t>(D=C-B)</t>
    </r>
  </si>
  <si>
    <t>하수도</t>
  </si>
  <si>
    <t>합계</t>
  </si>
  <si>
    <t>세        입</t>
  </si>
  <si>
    <t>세        출</t>
  </si>
  <si>
    <t>삭  감
(B)</t>
  </si>
  <si>
    <t>증  액
(C)</t>
  </si>
  <si>
    <t>삭  감
(E)</t>
  </si>
  <si>
    <t>조정내역</t>
  </si>
  <si>
    <t>삭감(B)</t>
  </si>
  <si>
    <t>증액(C)</t>
  </si>
  <si>
    <t>(단위:천원)</t>
  </si>
  <si>
    <t>회 계 별</t>
  </si>
  <si>
    <t>예산안
(A)</t>
  </si>
  <si>
    <t>증  액</t>
  </si>
  <si>
    <t>일반회계</t>
  </si>
  <si>
    <t>특별회계</t>
  </si>
  <si>
    <t>공기업특별</t>
  </si>
  <si>
    <t>수도사업</t>
  </si>
  <si>
    <t>기타특별</t>
  </si>
  <si>
    <t>집단에너지공급</t>
  </si>
  <si>
    <t>경륜사업</t>
  </si>
  <si>
    <t>의료급여
기금</t>
  </si>
  <si>
    <t>교통사업</t>
  </si>
  <si>
    <t>광역교통
시설</t>
  </si>
  <si>
    <t>도시철도
사업</t>
  </si>
  <si>
    <t>기반시설</t>
  </si>
  <si>
    <t>유료도로</t>
  </si>
  <si>
    <t>원자력발전</t>
  </si>
  <si>
    <t>재정비촉진</t>
  </si>
  <si>
    <r>
      <t xml:space="preserve">예 비 비
</t>
    </r>
    <r>
      <rPr>
        <sz val="8"/>
        <color indexed="8"/>
        <rFont val="굴림"/>
        <family val="3"/>
        <charset val="129"/>
      </rPr>
      <t xml:space="preserve">(G) </t>
    </r>
  </si>
  <si>
    <t>(단위 : 천원)</t>
    <phoneticPr fontId="35" type="noConversion"/>
  </si>
  <si>
    <t>사업
명세서</t>
    <phoneticPr fontId="35" type="noConversion"/>
  </si>
  <si>
    <t>목</t>
    <phoneticPr fontId="35" type="noConversion"/>
  </si>
  <si>
    <t>사   업   명</t>
    <phoneticPr fontId="35" type="noConversion"/>
  </si>
  <si>
    <t>일반회계 세입 계</t>
    <phoneticPr fontId="35" type="noConversion"/>
  </si>
  <si>
    <t>일반회계 세출 계</t>
    <phoneticPr fontId="35" type="noConversion"/>
  </si>
  <si>
    <t>추경예산안(A)</t>
    <phoneticPr fontId="35" type="noConversion"/>
  </si>
  <si>
    <t>화력발전</t>
    <phoneticPr fontId="35" type="noConversion"/>
  </si>
  <si>
    <t>경제문화위원회</t>
    <phoneticPr fontId="35" type="noConversion"/>
  </si>
  <si>
    <t>해양교통위원회</t>
    <phoneticPr fontId="35" type="noConversion"/>
  </si>
  <si>
    <t>운영위원회</t>
    <phoneticPr fontId="35" type="noConversion"/>
  </si>
  <si>
    <t>기획행정위원회</t>
    <phoneticPr fontId="35" type="noConversion"/>
  </si>
  <si>
    <t>공영차고지조성사업</t>
    <phoneticPr fontId="35" type="noConversion"/>
  </si>
  <si>
    <t>소방사업</t>
    <phoneticPr fontId="35" type="noConversion"/>
  </si>
  <si>
    <t>학교용지부담금</t>
    <phoneticPr fontId="35" type="noConversion"/>
  </si>
  <si>
    <t>(단위 : 천원)</t>
    <phoneticPr fontId="35" type="noConversion"/>
  </si>
  <si>
    <t>사업
명세서</t>
    <phoneticPr fontId="35" type="noConversion"/>
  </si>
  <si>
    <t>목</t>
    <phoneticPr fontId="35" type="noConversion"/>
  </si>
  <si>
    <t>사   업   명</t>
    <phoneticPr fontId="35" type="noConversion"/>
  </si>
  <si>
    <t>추경예산안(A)</t>
    <phoneticPr fontId="35" type="noConversion"/>
  </si>
  <si>
    <t>일반회계 세출 계</t>
    <phoneticPr fontId="35" type="noConversion"/>
  </si>
  <si>
    <t>복지환경위원회</t>
    <phoneticPr fontId="35" type="noConversion"/>
  </si>
  <si>
    <t>예비비</t>
    <phoneticPr fontId="35" type="noConversion"/>
  </si>
  <si>
    <t>2019년도 제2회 일반회계 추경예산안 계수조정</t>
    <phoneticPr fontId="35" type="noConversion"/>
  </si>
  <si>
    <t>2019년도 제2회 일반회계 추경예산안 계수조정(비목변경)</t>
    <phoneticPr fontId="35" type="noConversion"/>
  </si>
  <si>
    <t>101-02</t>
    <phoneticPr fontId="35" type="noConversion"/>
  </si>
  <si>
    <t>기타직보수(시간선택제임기제 나급)</t>
    <phoneticPr fontId="35" type="noConversion"/>
  </si>
  <si>
    <t>204-02</t>
    <phoneticPr fontId="35" type="noConversion"/>
  </si>
  <si>
    <t>직급보조비(시간선택제 나급)</t>
    <phoneticPr fontId="35" type="noConversion"/>
  </si>
  <si>
    <t>405-01</t>
    <phoneticPr fontId="35" type="noConversion"/>
  </si>
  <si>
    <t>부산도서관 개관자료 구입</t>
    <phoneticPr fontId="35" type="noConversion"/>
  </si>
  <si>
    <t>405-02</t>
    <phoneticPr fontId="35" type="noConversion"/>
  </si>
  <si>
    <t>307-02</t>
    <phoneticPr fontId="35" type="noConversion"/>
  </si>
  <si>
    <t>한아세안정상회의 성공개최기원 
불교문화대축제 지원</t>
    <phoneticPr fontId="35" type="noConversion"/>
  </si>
  <si>
    <t>308-01</t>
    <phoneticPr fontId="35" type="noConversion"/>
  </si>
  <si>
    <t>예술과 도시의 섬, 영도</t>
    <phoneticPr fontId="35" type="noConversion"/>
  </si>
  <si>
    <t>예술교육도시 플랫폼 조성사업</t>
    <phoneticPr fontId="35" type="noConversion"/>
  </si>
  <si>
    <t>401-01</t>
    <phoneticPr fontId="35" type="noConversion"/>
  </si>
  <si>
    <t>308-10</t>
    <phoneticPr fontId="35" type="noConversion"/>
  </si>
  <si>
    <t>403-01</t>
    <phoneticPr fontId="35" type="noConversion"/>
  </si>
  <si>
    <t>감전초등학교 다목적 체육관 건립 지원</t>
    <phoneticPr fontId="35" type="noConversion"/>
  </si>
  <si>
    <t>소장품 구입</t>
    <phoneticPr fontId="35" type="noConversion"/>
  </si>
  <si>
    <t>북한이탈주민 지역적응센터 운영</t>
    <phoneticPr fontId="35" type="noConversion"/>
  </si>
  <si>
    <t>STEM 빌리지 도시계획 변경 용역</t>
    <phoneticPr fontId="35" type="noConversion"/>
  </si>
  <si>
    <t>해양신산업 육성사업(경상)
미래해양도시 부산의 신산업 혁신성장 
생태계 조성사업</t>
    <phoneticPr fontId="35" type="noConversion"/>
  </si>
  <si>
    <t>403-02</t>
    <phoneticPr fontId="35" type="noConversion"/>
  </si>
  <si>
    <t>해양신산업 육성사업(자본)
미래해양도시 부산의 신산업 혁신성장 
생태계 조성사업</t>
    <phoneticPr fontId="35" type="noConversion"/>
  </si>
  <si>
    <t>403-01</t>
  </si>
  <si>
    <t>부산도서관 개관자료 구입</t>
    <phoneticPr fontId="35" type="noConversion"/>
  </si>
  <si>
    <t>기획행정위원회</t>
    <phoneticPr fontId="35" type="noConversion"/>
  </si>
  <si>
    <t>복지환경위원회</t>
    <phoneticPr fontId="35" type="noConversion"/>
  </si>
  <si>
    <t>801-01</t>
    <phoneticPr fontId="35" type="noConversion"/>
  </si>
  <si>
    <t>도시안전위원회</t>
    <phoneticPr fontId="35" type="noConversion"/>
  </si>
  <si>
    <t>순수증액</t>
    <phoneticPr fontId="35" type="noConversion"/>
  </si>
  <si>
    <t>예비비</t>
    <phoneticPr fontId="35" type="noConversion"/>
  </si>
  <si>
    <t>세입-세출</t>
    <phoneticPr fontId="35" type="noConversion"/>
  </si>
  <si>
    <t>순순감액</t>
    <phoneticPr fontId="35" type="noConversion"/>
  </si>
  <si>
    <t>일반세출계 증액
=순순증액+예비비</t>
    <phoneticPr fontId="35" type="noConversion"/>
  </si>
  <si>
    <t>2019. 제2회 추경예산안 계수조정 총괄</t>
    <phoneticPr fontId="35" type="noConversion"/>
  </si>
  <si>
    <t>403-03</t>
    <phoneticPr fontId="35" type="noConversion"/>
  </si>
  <si>
    <t>한-아세안 특별정상회의 개최 지원 
예비군 지원</t>
    <phoneticPr fontId="35" type="noConversion"/>
  </si>
  <si>
    <t>301-12</t>
    <phoneticPr fontId="35" type="noConversion"/>
  </si>
  <si>
    <t>세부사업:소상공인 경쟁력 강화
개별사업:부산상품권 인센티브 보상금</t>
    <phoneticPr fontId="35" type="noConversion"/>
  </si>
  <si>
    <t>세부사업:지역사랑상품권 발행 지원
개별사업:부산상품권 인센티브 보상금</t>
    <phoneticPr fontId="35" type="noConversion"/>
  </si>
  <si>
    <t>경제문화위원회</t>
    <phoneticPr fontId="35" type="noConversion"/>
  </si>
  <si>
    <t>201-03</t>
    <phoneticPr fontId="35" type="noConversion"/>
  </si>
  <si>
    <t>세부사업:한·아세안 특별정상회의 개최지원
개별사업:한-아세안 특별정상회의 부대행사 관련 추진(선큰가든 재생프로젝트)</t>
    <phoneticPr fontId="35" type="noConversion"/>
  </si>
  <si>
    <t>세부사업:한·아세안 특별정상회의 개최지원(보조)
개별사업:한-아세안 특별정상회의 부대행사 관련 추진(선큰가든 재생프로젝트)</t>
    <phoneticPr fontId="35" type="noConversion"/>
  </si>
  <si>
    <t>308-10</t>
    <phoneticPr fontId="35" type="noConversion"/>
  </si>
  <si>
    <t>세부사업:한·아세안 특별정상회의 개최지원
개별사업:한-아세안 특별정상회의 부대행사 관련 추진(패션쇼, 팸투어)</t>
    <phoneticPr fontId="35" type="noConversion"/>
  </si>
  <si>
    <t>세부사업:한·아세안 특별정상회의 개최지원(보조)
개별사업:한-아세안 특별정상회의 부대행사 관련 추진(패션쇼, 팸투어)</t>
    <phoneticPr fontId="35" type="noConversion"/>
  </si>
  <si>
    <t>403-02</t>
    <phoneticPr fontId="35" type="noConversion"/>
  </si>
  <si>
    <t>세부사업:한·아세안 특별정상회의 개최지원
개별사업:한-아세안 특별정상회의 개최 지원 관련 회의장 시설 개보수</t>
    <phoneticPr fontId="35" type="noConversion"/>
  </si>
  <si>
    <t>세부사업:한·아세안 특별정상회의 개최지원(보조)
개별사업:한-아세안 특별정상회의 개최 지원 관련 회의장 시설 개보수</t>
    <phoneticPr fontId="35" type="noConversion"/>
  </si>
  <si>
    <t>307-11</t>
    <phoneticPr fontId="35" type="noConversion"/>
  </si>
  <si>
    <t>청소년 방과후 아카데미 
공기청정기 설치 지원(직접)</t>
    <phoneticPr fontId="35" type="noConversion"/>
  </si>
  <si>
    <t>402-02</t>
    <phoneticPr fontId="35" type="noConversion"/>
  </si>
  <si>
    <t>307-05</t>
    <phoneticPr fontId="35" type="noConversion"/>
  </si>
  <si>
    <t>청소년쉼터 공기청정기 설치 지원</t>
    <phoneticPr fontId="35" type="noConversion"/>
  </si>
  <si>
    <t>청소년 방과후 아카데미 공기청정기 설치 지원(지원)</t>
    <phoneticPr fontId="35" type="noConversion"/>
  </si>
  <si>
    <t>청소년회복지원시설 공기청정기 설치 지원</t>
    <phoneticPr fontId="35" type="noConversion"/>
  </si>
  <si>
    <t>308-01</t>
    <phoneticPr fontId="35" type="noConversion"/>
  </si>
  <si>
    <t>403-01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</si>
</sst>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;&quot;△&quot;#,##0"/>
    <numFmt numFmtId="177" formatCode="#,##0_ "/>
    <numFmt numFmtId="178" formatCode="#,##0;[Blue]\-#,##0"/>
  </numFmts>
  <fonts count="5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color indexed="8"/>
      <name val="굴림"/>
      <family val="3"/>
      <charset val="129"/>
    </font>
    <font>
      <sz val="12"/>
      <color indexed="8"/>
      <name val="굴림체"/>
      <family val="3"/>
      <charset val="129"/>
    </font>
    <font>
      <b/>
      <sz val="18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12"/>
      <color indexed="8"/>
      <name val="돋움"/>
      <family val="3"/>
      <charset val="129"/>
    </font>
    <font>
      <sz val="12"/>
      <color indexed="8"/>
      <name val="HY헤드라인M"/>
      <family val="1"/>
      <charset val="129"/>
    </font>
    <font>
      <b/>
      <sz val="12"/>
      <color indexed="8"/>
      <name val="굴림체"/>
      <family val="3"/>
      <charset val="129"/>
    </font>
    <font>
      <sz val="9"/>
      <color indexed="10"/>
      <name val="굴림체"/>
      <family val="3"/>
      <charset val="129"/>
    </font>
    <font>
      <sz val="9"/>
      <color indexed="10"/>
      <name val="돋움"/>
      <family val="3"/>
      <charset val="129"/>
    </font>
    <font>
      <b/>
      <sz val="11"/>
      <color indexed="8"/>
      <name val="굴림"/>
      <family val="3"/>
      <charset val="129"/>
    </font>
    <font>
      <sz val="20"/>
      <color indexed="8"/>
      <name val="HY견명조"/>
      <family val="1"/>
      <charset val="129"/>
    </font>
    <font>
      <sz val="14"/>
      <color indexed="8"/>
      <name val="HY헤드라인M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4"/>
      <name val="HY견명조"/>
      <family val="1"/>
      <charset val="129"/>
    </font>
    <font>
      <b/>
      <sz val="14"/>
      <name val="돋움"/>
      <family val="3"/>
      <charset val="129"/>
    </font>
    <font>
      <sz val="12"/>
      <name val="굴림체"/>
      <family val="3"/>
      <charset val="129"/>
    </font>
    <font>
      <b/>
      <sz val="9"/>
      <name val="굴림체"/>
      <family val="3"/>
      <charset val="129"/>
    </font>
    <font>
      <b/>
      <sz val="12"/>
      <name val="굴림체"/>
      <family val="3"/>
      <charset val="129"/>
    </font>
    <font>
      <sz val="9"/>
      <name val="굴림체"/>
      <family val="3"/>
      <charset val="129"/>
    </font>
    <font>
      <sz val="14"/>
      <name val="HY헤드라인M"/>
      <family val="1"/>
      <charset val="129"/>
    </font>
    <font>
      <sz val="11"/>
      <name val="굴림체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돋움"/>
      <family val="3"/>
      <charset val="129"/>
    </font>
    <font>
      <sz val="18"/>
      <color theme="3"/>
      <name val="맑은 고딕"/>
      <family val="2"/>
      <charset val="129"/>
      <scheme val="major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"/>
      <family val="3"/>
      <charset val="129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13">
    <xf numFmtId="0" fontId="0" fillId="0" borderId="0"/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21" borderId="2" applyNumberFormat="0" applyFont="0" applyAlignment="0" applyProtection="0">
      <alignment vertical="center"/>
    </xf>
    <xf numFmtId="9" fontId="34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41" fontId="34" fillId="0" borderId="0" applyFont="0" applyFill="0" applyBorder="0" applyAlignment="0" applyProtection="0"/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6" fillId="45" borderId="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4" fillId="46" borderId="2" applyNumberFormat="0" applyFont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10" fillId="48" borderId="3" applyNumberFormat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13" fillId="32" borderId="1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45" borderId="9" applyNumberFormat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" fillId="45" borderId="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4" fillId="46" borderId="2" applyNumberFormat="0" applyFont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0" fillId="48" borderId="3" applyNumberFormat="0" applyAlignment="0" applyProtection="0">
      <alignment vertical="center"/>
    </xf>
    <xf numFmtId="0" fontId="13" fillId="32" borderId="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45" borderId="9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6" fillId="45" borderId="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4" fillId="46" borderId="2" applyNumberFormat="0" applyFon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10" fillId="48" borderId="3" applyNumberFormat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3" fillId="32" borderId="1" applyNumberForma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45" borderId="9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6" fillId="45" borderId="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4" fillId="46" borderId="2" applyNumberFormat="0" applyFon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0" fillId="48" borderId="3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3" fillId="32" borderId="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45" borderId="9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" fillId="45" borderId="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4" fillId="46" borderId="2" applyNumberFormat="0" applyFont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0" fillId="48" borderId="3" applyNumberFormat="0" applyAlignment="0" applyProtection="0">
      <alignment vertical="center"/>
    </xf>
    <xf numFmtId="0" fontId="13" fillId="32" borderId="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4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 applyNumberFormat="1"/>
    <xf numFmtId="0" fontId="0" fillId="0" borderId="0" xfId="0" applyNumberFormat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left" vertical="center" wrapText="1"/>
    </xf>
    <xf numFmtId="0" fontId="20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41" fontId="20" fillId="4" borderId="11" xfId="33" applyNumberFormat="1" applyFont="1" applyFill="1" applyBorder="1" applyAlignment="1">
      <alignment horizontal="center" vertical="center" wrapText="1"/>
    </xf>
    <xf numFmtId="0" fontId="20" fillId="4" borderId="11" xfId="33" applyNumberFormat="1" applyFont="1" applyFill="1" applyBorder="1" applyAlignment="1">
      <alignment horizontal="center" vertical="center" wrapText="1"/>
    </xf>
    <xf numFmtId="176" fontId="23" fillId="0" borderId="12" xfId="33" applyNumberFormat="1" applyFont="1" applyBorder="1" applyAlignment="1">
      <alignment horizontal="right" vertical="center" shrinkToFit="1"/>
    </xf>
    <xf numFmtId="176" fontId="23" fillId="0" borderId="13" xfId="33" applyNumberFormat="1" applyFont="1" applyBorder="1" applyAlignment="1">
      <alignment horizontal="right" vertical="center" shrinkToFit="1"/>
    </xf>
    <xf numFmtId="3" fontId="20" fillId="0" borderId="0" xfId="0" applyNumberFormat="1" applyFont="1" applyAlignment="1">
      <alignment vertical="center"/>
    </xf>
    <xf numFmtId="176" fontId="23" fillId="0" borderId="14" xfId="33" applyNumberFormat="1" applyFont="1" applyBorder="1" applyAlignment="1">
      <alignment horizontal="right" vertical="center"/>
    </xf>
    <xf numFmtId="176" fontId="23" fillId="0" borderId="14" xfId="33" applyNumberFormat="1" applyFont="1" applyBorder="1" applyAlignment="1">
      <alignment horizontal="right" vertical="center" shrinkToFit="1"/>
    </xf>
    <xf numFmtId="176" fontId="23" fillId="0" borderId="15" xfId="33" applyNumberFormat="1" applyFont="1" applyBorder="1" applyAlignment="1">
      <alignment horizontal="right" vertical="center"/>
    </xf>
    <xf numFmtId="176" fontId="24" fillId="0" borderId="0" xfId="0" applyNumberFormat="1" applyFont="1" applyAlignment="1">
      <alignment vertical="center"/>
    </xf>
    <xf numFmtId="0" fontId="20" fillId="0" borderId="16" xfId="0" applyNumberFormat="1" applyFont="1" applyBorder="1" applyAlignment="1">
      <alignment vertical="center"/>
    </xf>
    <xf numFmtId="176" fontId="23" fillId="0" borderId="17" xfId="33" applyNumberFormat="1" applyFont="1" applyBorder="1" applyAlignment="1">
      <alignment horizontal="right" vertical="center"/>
    </xf>
    <xf numFmtId="176" fontId="23" fillId="0" borderId="18" xfId="33" applyNumberFormat="1" applyFont="1" applyBorder="1" applyAlignment="1">
      <alignment horizontal="right" vertical="center"/>
    </xf>
    <xf numFmtId="0" fontId="20" fillId="0" borderId="19" xfId="0" applyNumberFormat="1" applyFont="1" applyBorder="1" applyAlignment="1">
      <alignment vertical="center"/>
    </xf>
    <xf numFmtId="0" fontId="20" fillId="0" borderId="17" xfId="0" applyNumberFormat="1" applyFont="1" applyBorder="1" applyAlignment="1">
      <alignment horizontal="distributed" vertical="center"/>
    </xf>
    <xf numFmtId="0" fontId="20" fillId="0" borderId="20" xfId="0" applyNumberFormat="1" applyFont="1" applyBorder="1" applyAlignment="1">
      <alignment horizontal="distributed" vertical="center" shrinkToFit="1"/>
    </xf>
    <xf numFmtId="176" fontId="25" fillId="0" borderId="20" xfId="33" applyNumberFormat="1" applyFont="1" applyBorder="1" applyAlignment="1">
      <alignment horizontal="right" vertical="center"/>
    </xf>
    <xf numFmtId="176" fontId="25" fillId="0" borderId="21" xfId="33" applyNumberFormat="1" applyFont="1" applyBorder="1" applyAlignment="1">
      <alignment horizontal="right" vertical="center"/>
    </xf>
    <xf numFmtId="0" fontId="20" fillId="0" borderId="22" xfId="0" applyNumberFormat="1" applyFont="1" applyBorder="1" applyAlignment="1">
      <alignment horizontal="distributed" vertical="center"/>
    </xf>
    <xf numFmtId="0" fontId="20" fillId="0" borderId="23" xfId="0" applyNumberFormat="1" applyFont="1" applyBorder="1" applyAlignment="1">
      <alignment horizontal="distributed" vertical="center" shrinkToFit="1"/>
    </xf>
    <xf numFmtId="176" fontId="25" fillId="0" borderId="24" xfId="33" applyNumberFormat="1" applyFont="1" applyBorder="1" applyAlignment="1">
      <alignment horizontal="right" vertical="center"/>
    </xf>
    <xf numFmtId="176" fontId="25" fillId="0" borderId="25" xfId="33" applyNumberFormat="1" applyFont="1" applyBorder="1" applyAlignment="1">
      <alignment horizontal="right" vertical="center"/>
    </xf>
    <xf numFmtId="176" fontId="25" fillId="0" borderId="0" xfId="0" applyNumberFormat="1" applyFont="1" applyAlignment="1">
      <alignment vertical="center"/>
    </xf>
    <xf numFmtId="0" fontId="20" fillId="0" borderId="28" xfId="0" applyNumberFormat="1" applyFont="1" applyBorder="1" applyAlignment="1">
      <alignment horizontal="distributed" vertical="center" shrinkToFit="1"/>
    </xf>
    <xf numFmtId="176" fontId="25" fillId="0" borderId="29" xfId="33" applyNumberFormat="1" applyFont="1" applyBorder="1" applyAlignment="1">
      <alignment horizontal="right" vertical="center"/>
    </xf>
    <xf numFmtId="176" fontId="25" fillId="0" borderId="30" xfId="33" applyNumberFormat="1" applyFont="1" applyBorder="1" applyAlignment="1">
      <alignment horizontal="right" vertical="center"/>
    </xf>
    <xf numFmtId="0" fontId="20" fillId="0" borderId="23" xfId="0" applyNumberFormat="1" applyFont="1" applyBorder="1" applyAlignment="1">
      <alignment horizontal="distributed" vertical="center" wrapText="1"/>
    </xf>
    <xf numFmtId="0" fontId="24" fillId="0" borderId="23" xfId="0" applyNumberFormat="1" applyFont="1" applyBorder="1" applyAlignment="1">
      <alignment horizontal="distributed" vertical="center" wrapText="1"/>
    </xf>
    <xf numFmtId="0" fontId="20" fillId="0" borderId="31" xfId="0" applyNumberFormat="1" applyFont="1" applyBorder="1" applyAlignment="1">
      <alignment vertical="center"/>
    </xf>
    <xf numFmtId="0" fontId="20" fillId="0" borderId="32" xfId="0" applyNumberFormat="1" applyFont="1" applyBorder="1" applyAlignment="1">
      <alignment horizontal="distributed" vertical="center"/>
    </xf>
    <xf numFmtId="0" fontId="20" fillId="0" borderId="24" xfId="0" applyNumberFormat="1" applyFont="1" applyBorder="1" applyAlignment="1">
      <alignment horizontal="distributed" vertical="center" shrinkToFit="1"/>
    </xf>
    <xf numFmtId="0" fontId="28" fillId="4" borderId="12" xfId="0" applyNumberFormat="1" applyFont="1" applyFill="1" applyBorder="1" applyAlignment="1">
      <alignment horizontal="center" vertical="center"/>
    </xf>
    <xf numFmtId="176" fontId="25" fillId="0" borderId="35" xfId="33" applyNumberFormat="1" applyFont="1" applyBorder="1" applyAlignment="1">
      <alignment horizontal="right" vertical="center"/>
    </xf>
    <xf numFmtId="0" fontId="29" fillId="0" borderId="0" xfId="0" applyNumberFormat="1" applyFont="1" applyAlignment="1">
      <alignment vertical="center"/>
    </xf>
    <xf numFmtId="0" fontId="30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0" fontId="26" fillId="0" borderId="0" xfId="0" applyNumberFormat="1" applyFont="1" applyFill="1" applyAlignment="1">
      <alignment vertical="center"/>
    </xf>
    <xf numFmtId="176" fontId="33" fillId="25" borderId="14" xfId="33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38" fillId="0" borderId="0" xfId="0" applyNumberFormat="1" applyFont="1" applyAlignment="1">
      <alignment horizontal="right" vertical="center"/>
    </xf>
    <xf numFmtId="176" fontId="27" fillId="25" borderId="14" xfId="33" applyNumberFormat="1" applyFont="1" applyFill="1" applyBorder="1" applyAlignment="1">
      <alignment vertical="center"/>
    </xf>
    <xf numFmtId="3" fontId="21" fillId="0" borderId="24" xfId="0" applyNumberFormat="1" applyFont="1" applyFill="1" applyBorder="1" applyAlignment="1">
      <alignment horizontal="left" vertical="center" wrapText="1"/>
    </xf>
    <xf numFmtId="3" fontId="38" fillId="0" borderId="24" xfId="33" applyNumberFormat="1" applyFont="1" applyFill="1" applyBorder="1" applyAlignment="1">
      <alignment vertical="center"/>
    </xf>
    <xf numFmtId="0" fontId="43" fillId="0" borderId="26" xfId="0" applyFont="1" applyFill="1" applyBorder="1" applyAlignment="1">
      <alignment horizontal="center" vertical="center"/>
    </xf>
    <xf numFmtId="3" fontId="21" fillId="0" borderId="26" xfId="0" applyNumberFormat="1" applyFont="1" applyFill="1" applyBorder="1" applyAlignment="1">
      <alignment horizontal="left" vertical="center" wrapText="1"/>
    </xf>
    <xf numFmtId="3" fontId="38" fillId="0" borderId="26" xfId="33" applyNumberFormat="1" applyFont="1" applyFill="1" applyBorder="1" applyAlignment="1">
      <alignment vertical="center"/>
    </xf>
    <xf numFmtId="3" fontId="40" fillId="0" borderId="26" xfId="33" applyNumberFormat="1" applyFont="1" applyFill="1" applyBorder="1" applyAlignment="1">
      <alignment vertical="center"/>
    </xf>
    <xf numFmtId="0" fontId="42" fillId="26" borderId="14" xfId="0" applyFont="1" applyFill="1" applyBorder="1" applyAlignment="1">
      <alignment horizontal="centerContinuous" vertical="center"/>
    </xf>
    <xf numFmtId="0" fontId="44" fillId="24" borderId="24" xfId="0" applyFont="1" applyFill="1" applyBorder="1" applyAlignment="1">
      <alignment horizontal="left" vertical="center" shrinkToFit="1"/>
    </xf>
    <xf numFmtId="176" fontId="44" fillId="24" borderId="24" xfId="33" applyNumberFormat="1" applyFont="1" applyFill="1" applyBorder="1" applyAlignment="1">
      <alignment horizontal="right" vertical="center" shrinkToFit="1"/>
    </xf>
    <xf numFmtId="176" fontId="38" fillId="24" borderId="20" xfId="33" applyNumberFormat="1" applyFont="1" applyFill="1" applyBorder="1" applyAlignment="1">
      <alignment vertical="center" shrinkToFit="1"/>
    </xf>
    <xf numFmtId="0" fontId="38" fillId="24" borderId="26" xfId="0" applyFont="1" applyFill="1" applyBorder="1" applyAlignment="1">
      <alignment horizontal="left" vertical="center" shrinkToFit="1"/>
    </xf>
    <xf numFmtId="0" fontId="20" fillId="0" borderId="29" xfId="0" applyNumberFormat="1" applyFont="1" applyBorder="1" applyAlignment="1">
      <alignment horizontal="distributed" vertical="center" shrinkToFit="1"/>
    </xf>
    <xf numFmtId="177" fontId="0" fillId="0" borderId="0" xfId="0" applyNumberFormat="1" applyAlignment="1">
      <alignment vertical="center"/>
    </xf>
    <xf numFmtId="176" fontId="38" fillId="0" borderId="24" xfId="33" applyNumberFormat="1" applyFont="1" applyFill="1" applyBorder="1" applyAlignment="1">
      <alignment vertical="center" shrinkToFit="1"/>
    </xf>
    <xf numFmtId="0" fontId="43" fillId="0" borderId="55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vertical="center" shrinkToFit="1"/>
    </xf>
    <xf numFmtId="176" fontId="38" fillId="24" borderId="24" xfId="33" applyNumberFormat="1" applyFont="1" applyFill="1" applyBorder="1" applyAlignment="1">
      <alignment vertical="center" shrinkToFit="1"/>
    </xf>
    <xf numFmtId="0" fontId="0" fillId="0" borderId="0" xfId="0"/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38" fillId="0" borderId="20" xfId="33" applyNumberFormat="1" applyFont="1" applyFill="1" applyBorder="1" applyAlignment="1">
      <alignment vertical="center"/>
    </xf>
    <xf numFmtId="0" fontId="42" fillId="26" borderId="57" xfId="0" applyFont="1" applyFill="1" applyBorder="1" applyAlignment="1">
      <alignment horizontal="centerContinuous" vertical="center"/>
    </xf>
    <xf numFmtId="3" fontId="44" fillId="24" borderId="20" xfId="0" applyNumberFormat="1" applyFont="1" applyFill="1" applyBorder="1" applyAlignment="1">
      <alignment horizontal="center" vertical="center" shrinkToFit="1"/>
    </xf>
    <xf numFmtId="176" fontId="44" fillId="24" borderId="20" xfId="33" applyNumberFormat="1" applyFont="1" applyFill="1" applyBorder="1" applyAlignment="1">
      <alignment horizontal="right" vertical="center" shrinkToFit="1"/>
    </xf>
    <xf numFmtId="0" fontId="44" fillId="24" borderId="55" xfId="0" applyFont="1" applyFill="1" applyBorder="1" applyAlignment="1">
      <alignment horizontal="center" vertical="center" wrapText="1"/>
    </xf>
    <xf numFmtId="3" fontId="44" fillId="24" borderId="24" xfId="0" applyNumberFormat="1" applyFont="1" applyFill="1" applyBorder="1" applyAlignment="1">
      <alignment horizontal="center" vertical="center" shrinkToFit="1"/>
    </xf>
    <xf numFmtId="176" fontId="44" fillId="24" borderId="29" xfId="33" applyNumberFormat="1" applyFont="1" applyFill="1" applyBorder="1" applyAlignment="1">
      <alignment horizontal="right" vertical="center" shrinkToFit="1"/>
    </xf>
    <xf numFmtId="3" fontId="45" fillId="24" borderId="34" xfId="0" applyNumberFormat="1" applyFont="1" applyFill="1" applyBorder="1" applyAlignment="1">
      <alignment horizontal="center" vertical="center" wrapText="1"/>
    </xf>
    <xf numFmtId="176" fontId="44" fillId="24" borderId="20" xfId="33" applyNumberFormat="1" applyFont="1" applyFill="1" applyBorder="1" applyAlignment="1">
      <alignment vertical="center" shrinkToFit="1"/>
    </xf>
    <xf numFmtId="3" fontId="44" fillId="24" borderId="20" xfId="0" applyNumberFormat="1" applyFont="1" applyFill="1" applyBorder="1" applyAlignment="1">
      <alignment vertical="center" shrinkToFit="1"/>
    </xf>
    <xf numFmtId="0" fontId="44" fillId="24" borderId="24" xfId="0" applyFont="1" applyFill="1" applyBorder="1" applyAlignment="1">
      <alignment horizontal="left" vertical="center" wrapText="1" shrinkToFit="1"/>
    </xf>
    <xf numFmtId="0" fontId="43" fillId="0" borderId="56" xfId="0" applyFont="1" applyFill="1" applyBorder="1" applyAlignment="1">
      <alignment horizontal="centerContinuous" vertical="center" wrapText="1"/>
    </xf>
    <xf numFmtId="3" fontId="42" fillId="26" borderId="14" xfId="33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38" fillId="0" borderId="10" xfId="0" applyNumberFormat="1" applyFont="1" applyBorder="1" applyAlignment="1">
      <alignment horizontal="right" vertical="center"/>
    </xf>
    <xf numFmtId="3" fontId="42" fillId="26" borderId="12" xfId="33" applyNumberFormat="1" applyFont="1" applyFill="1" applyBorder="1" applyAlignment="1">
      <alignment vertical="center"/>
    </xf>
    <xf numFmtId="0" fontId="38" fillId="0" borderId="55" xfId="0" applyFont="1" applyFill="1" applyBorder="1" applyAlignment="1">
      <alignment horizontal="centerContinuous" vertical="center" wrapText="1"/>
    </xf>
    <xf numFmtId="0" fontId="38" fillId="0" borderId="24" xfId="0" applyFont="1" applyFill="1" applyBorder="1" applyAlignment="1">
      <alignment horizontal="center" vertical="center"/>
    </xf>
    <xf numFmtId="3" fontId="44" fillId="24" borderId="34" xfId="0" applyNumberFormat="1" applyFont="1" applyFill="1" applyBorder="1" applyAlignment="1">
      <alignment horizontal="center" vertical="center" wrapText="1"/>
    </xf>
    <xf numFmtId="176" fontId="44" fillId="24" borderId="24" xfId="33" applyNumberFormat="1" applyFont="1" applyFill="1" applyBorder="1" applyAlignment="1">
      <alignment vertical="center" shrinkToFit="1"/>
    </xf>
    <xf numFmtId="0" fontId="43" fillId="0" borderId="24" xfId="0" applyFont="1" applyFill="1" applyBorder="1" applyAlignment="1">
      <alignment horizontal="center" vertical="center" shrinkToFit="1"/>
    </xf>
    <xf numFmtId="0" fontId="38" fillId="0" borderId="34" xfId="0" applyFont="1" applyFill="1" applyBorder="1" applyAlignment="1">
      <alignment horizontal="centerContinuous" vertical="center" wrapText="1"/>
    </xf>
    <xf numFmtId="0" fontId="38" fillId="0" borderId="20" xfId="0" applyFont="1" applyFill="1" applyBorder="1" applyAlignment="1">
      <alignment horizontal="center" vertical="center"/>
    </xf>
    <xf numFmtId="3" fontId="21" fillId="0" borderId="20" xfId="0" applyNumberFormat="1" applyFont="1" applyFill="1" applyBorder="1" applyAlignment="1">
      <alignment horizontal="left" vertical="center" wrapText="1"/>
    </xf>
    <xf numFmtId="3" fontId="45" fillId="24" borderId="20" xfId="0" applyNumberFormat="1" applyFont="1" applyFill="1" applyBorder="1" applyAlignment="1">
      <alignment horizontal="center" vertical="center" wrapText="1"/>
    </xf>
    <xf numFmtId="0" fontId="44" fillId="24" borderId="20" xfId="0" applyFont="1" applyFill="1" applyBorder="1" applyAlignment="1">
      <alignment horizontal="left" vertical="center" shrinkToFit="1"/>
    </xf>
    <xf numFmtId="3" fontId="45" fillId="24" borderId="56" xfId="0" applyNumberFormat="1" applyFont="1" applyFill="1" applyBorder="1" applyAlignment="1">
      <alignment horizontal="center" vertical="center" wrapText="1"/>
    </xf>
    <xf numFmtId="3" fontId="45" fillId="24" borderId="26" xfId="0" applyNumberFormat="1" applyFont="1" applyFill="1" applyBorder="1" applyAlignment="1">
      <alignment horizontal="center" vertical="center" wrapText="1"/>
    </xf>
    <xf numFmtId="0" fontId="44" fillId="24" borderId="26" xfId="0" applyFont="1" applyFill="1" applyBorder="1" applyAlignment="1">
      <alignment horizontal="left" vertical="center" shrinkToFit="1"/>
    </xf>
    <xf numFmtId="176" fontId="44" fillId="24" borderId="26" xfId="33" applyNumberFormat="1" applyFont="1" applyFill="1" applyBorder="1" applyAlignment="1">
      <alignment horizontal="right" vertical="center" shrinkToFit="1"/>
    </xf>
    <xf numFmtId="176" fontId="44" fillId="24" borderId="26" xfId="33" applyNumberFormat="1" applyFont="1" applyFill="1" applyBorder="1" applyAlignment="1">
      <alignment vertical="center" shrinkToFit="1"/>
    </xf>
    <xf numFmtId="3" fontId="45" fillId="24" borderId="55" xfId="0" applyNumberFormat="1" applyFont="1" applyFill="1" applyBorder="1" applyAlignment="1">
      <alignment horizontal="center" vertical="center" wrapText="1"/>
    </xf>
    <xf numFmtId="3" fontId="45" fillId="24" borderId="24" xfId="0" applyNumberFormat="1" applyFont="1" applyFill="1" applyBorder="1" applyAlignment="1">
      <alignment horizontal="center" vertical="center" wrapText="1"/>
    </xf>
    <xf numFmtId="0" fontId="38" fillId="24" borderId="56" xfId="0" applyFont="1" applyFill="1" applyBorder="1" applyAlignment="1">
      <alignment horizontal="center" vertical="center" wrapText="1"/>
    </xf>
    <xf numFmtId="3" fontId="38" fillId="24" borderId="26" xfId="0" applyNumberFormat="1" applyFont="1" applyFill="1" applyBorder="1" applyAlignment="1">
      <alignment horizontal="center" vertical="center" shrinkToFit="1"/>
    </xf>
    <xf numFmtId="41" fontId="38" fillId="24" borderId="26" xfId="33" applyFont="1" applyFill="1" applyBorder="1" applyAlignment="1">
      <alignment horizontal="right" vertical="center" shrinkToFit="1"/>
    </xf>
    <xf numFmtId="0" fontId="44" fillId="24" borderId="56" xfId="0" applyFont="1" applyFill="1" applyBorder="1" applyAlignment="1">
      <alignment horizontal="center" vertical="center" wrapText="1"/>
    </xf>
    <xf numFmtId="0" fontId="44" fillId="24" borderId="26" xfId="0" applyFont="1" applyFill="1" applyBorder="1" applyAlignment="1">
      <alignment horizontal="center" vertical="center" wrapText="1"/>
    </xf>
    <xf numFmtId="0" fontId="43" fillId="0" borderId="56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shrinkToFit="1"/>
    </xf>
    <xf numFmtId="0" fontId="38" fillId="0" borderId="26" xfId="0" applyFont="1" applyBorder="1" applyAlignment="1">
      <alignment vertical="center" shrinkToFit="1"/>
    </xf>
    <xf numFmtId="176" fontId="38" fillId="0" borderId="26" xfId="33" applyNumberFormat="1" applyFont="1" applyFill="1" applyBorder="1" applyAlignment="1">
      <alignment vertical="center" shrinkToFit="1"/>
    </xf>
    <xf numFmtId="176" fontId="38" fillId="24" borderId="26" xfId="33" applyNumberFormat="1" applyFont="1" applyFill="1" applyBorder="1" applyAlignment="1">
      <alignment vertical="center" shrinkToFit="1"/>
    </xf>
    <xf numFmtId="0" fontId="38" fillId="0" borderId="20" xfId="0" applyFont="1" applyBorder="1" applyAlignment="1">
      <alignment vertical="center" shrinkToFit="1"/>
    </xf>
    <xf numFmtId="176" fontId="38" fillId="0" borderId="20" xfId="33" applyNumberFormat="1" applyFont="1" applyFill="1" applyBorder="1" applyAlignment="1">
      <alignment vertical="center" shrinkToFi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shrinkToFit="1"/>
    </xf>
    <xf numFmtId="3" fontId="21" fillId="0" borderId="0" xfId="0" applyNumberFormat="1" applyFont="1" applyBorder="1" applyAlignment="1">
      <alignment vertical="center"/>
    </xf>
    <xf numFmtId="176" fontId="0" fillId="0" borderId="64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0" fillId="0" borderId="62" xfId="0" applyNumberFormat="1" applyBorder="1" applyAlignment="1">
      <alignment horizontal="center" vertical="center"/>
    </xf>
    <xf numFmtId="176" fontId="38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 wrapText="1"/>
    </xf>
    <xf numFmtId="0" fontId="45" fillId="24" borderId="24" xfId="0" applyFont="1" applyFill="1" applyBorder="1" applyAlignment="1">
      <alignment horizontal="left" vertical="center" wrapText="1" shrinkToFit="1"/>
    </xf>
    <xf numFmtId="3" fontId="0" fillId="0" borderId="0" xfId="0" applyNumberFormat="1"/>
    <xf numFmtId="0" fontId="0" fillId="0" borderId="63" xfId="0" applyNumberFormat="1" applyBorder="1" applyAlignment="1">
      <alignment horizontal="center" vertical="center"/>
    </xf>
    <xf numFmtId="176" fontId="21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0" fontId="26" fillId="0" borderId="0" xfId="0" applyNumberFormat="1" applyFont="1" applyFill="1" applyAlignment="1">
      <alignment vertical="center"/>
    </xf>
    <xf numFmtId="176" fontId="21" fillId="0" borderId="0" xfId="0" applyNumberFormat="1" applyFont="1" applyAlignment="1">
      <alignment horizontal="center" vertical="center"/>
    </xf>
    <xf numFmtId="0" fontId="44" fillId="24" borderId="60" xfId="0" applyFont="1" applyFill="1" applyBorder="1" applyAlignment="1">
      <alignment horizontal="center" vertical="center" wrapText="1"/>
    </xf>
    <xf numFmtId="0" fontId="44" fillId="24" borderId="11" xfId="0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vertical="center" shrinkToFit="1"/>
    </xf>
    <xf numFmtId="176" fontId="38" fillId="0" borderId="11" xfId="33" applyNumberFormat="1" applyFont="1" applyFill="1" applyBorder="1" applyAlignment="1">
      <alignment vertical="center" shrinkToFit="1"/>
    </xf>
    <xf numFmtId="176" fontId="38" fillId="24" borderId="11" xfId="33" applyNumberFormat="1" applyFont="1" applyFill="1" applyBorder="1" applyAlignment="1">
      <alignment vertical="center" shrinkToFit="1"/>
    </xf>
    <xf numFmtId="176" fontId="44" fillId="24" borderId="11" xfId="33" applyNumberFormat="1" applyFont="1" applyFill="1" applyBorder="1" applyAlignment="1">
      <alignment vertical="center" shrinkToFit="1"/>
    </xf>
    <xf numFmtId="3" fontId="28" fillId="0" borderId="63" xfId="0" applyNumberFormat="1" applyFont="1" applyBorder="1" applyAlignment="1">
      <alignment horizontal="center" vertical="center"/>
    </xf>
    <xf numFmtId="3" fontId="44" fillId="0" borderId="34" xfId="0" applyNumberFormat="1" applyFont="1" applyFill="1" applyBorder="1" applyAlignment="1">
      <alignment horizontal="center" vertical="center" wrapText="1"/>
    </xf>
    <xf numFmtId="3" fontId="44" fillId="0" borderId="20" xfId="0" applyNumberFormat="1" applyFont="1" applyFill="1" applyBorder="1" applyAlignment="1">
      <alignment horizontal="center" vertical="center" shrinkToFit="1"/>
    </xf>
    <xf numFmtId="49" fontId="44" fillId="0" borderId="20" xfId="0" applyNumberFormat="1" applyFont="1" applyFill="1" applyBorder="1" applyAlignment="1">
      <alignment vertical="center" wrapText="1"/>
    </xf>
    <xf numFmtId="176" fontId="44" fillId="0" borderId="20" xfId="33" applyNumberFormat="1" applyFont="1" applyFill="1" applyBorder="1" applyAlignment="1">
      <alignment vertical="center" shrinkToFit="1"/>
    </xf>
    <xf numFmtId="0" fontId="44" fillId="0" borderId="55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shrinkToFit="1"/>
    </xf>
    <xf numFmtId="0" fontId="44" fillId="0" borderId="24" xfId="0" applyFont="1" applyFill="1" applyBorder="1" applyAlignment="1">
      <alignment vertical="center" shrinkToFit="1"/>
    </xf>
    <xf numFmtId="176" fontId="44" fillId="0" borderId="24" xfId="33" applyNumberFormat="1" applyFont="1" applyFill="1" applyBorder="1" applyAlignment="1">
      <alignment vertical="center" shrinkToFit="1"/>
    </xf>
    <xf numFmtId="3" fontId="44" fillId="0" borderId="24" xfId="0" applyNumberFormat="1" applyFont="1" applyFill="1" applyBorder="1" applyAlignment="1">
      <alignment horizontal="center" vertical="center" shrinkToFit="1"/>
    </xf>
    <xf numFmtId="0" fontId="44" fillId="0" borderId="24" xfId="0" applyFont="1" applyFill="1" applyBorder="1" applyAlignment="1">
      <alignment horizontal="left" vertical="center" shrinkToFit="1"/>
    </xf>
    <xf numFmtId="176" fontId="44" fillId="0" borderId="24" xfId="33" applyNumberFormat="1" applyFont="1" applyFill="1" applyBorder="1" applyAlignment="1">
      <alignment horizontal="right" vertical="center" shrinkToFit="1"/>
    </xf>
    <xf numFmtId="0" fontId="44" fillId="0" borderId="24" xfId="0" applyFont="1" applyFill="1" applyBorder="1" applyAlignment="1">
      <alignment horizontal="left" vertical="center" wrapText="1" shrinkToFit="1"/>
    </xf>
    <xf numFmtId="0" fontId="38" fillId="0" borderId="55" xfId="0" applyFont="1" applyFill="1" applyBorder="1" applyAlignment="1">
      <alignment horizontal="center" vertical="center" wrapText="1"/>
    </xf>
    <xf numFmtId="3" fontId="38" fillId="0" borderId="24" xfId="0" applyNumberFormat="1" applyFont="1" applyFill="1" applyBorder="1" applyAlignment="1">
      <alignment horizontal="center" vertical="center" shrinkToFit="1"/>
    </xf>
    <xf numFmtId="3" fontId="38" fillId="0" borderId="24" xfId="0" applyNumberFormat="1" applyFont="1" applyFill="1" applyBorder="1" applyAlignment="1">
      <alignment vertical="center" shrinkToFit="1"/>
    </xf>
    <xf numFmtId="3" fontId="49" fillId="24" borderId="24" xfId="0" applyNumberFormat="1" applyFont="1" applyFill="1" applyBorder="1" applyAlignment="1">
      <alignment vertical="center" wrapText="1" shrinkToFit="1"/>
    </xf>
    <xf numFmtId="176" fontId="27" fillId="25" borderId="17" xfId="33" applyNumberFormat="1" applyFont="1" applyFill="1" applyBorder="1" applyAlignment="1">
      <alignment vertical="center"/>
    </xf>
    <xf numFmtId="176" fontId="33" fillId="25" borderId="17" xfId="33" applyNumberFormat="1" applyFont="1" applyFill="1" applyBorder="1" applyAlignment="1">
      <alignment vertical="center"/>
    </xf>
    <xf numFmtId="176" fontId="33" fillId="25" borderId="18" xfId="33" applyNumberFormat="1" applyFont="1" applyFill="1" applyBorder="1" applyAlignment="1">
      <alignment vertical="center"/>
    </xf>
    <xf numFmtId="3" fontId="49" fillId="24" borderId="20" xfId="0" applyNumberFormat="1" applyFont="1" applyFill="1" applyBorder="1" applyAlignment="1">
      <alignment vertical="center" wrapText="1" shrinkToFit="1"/>
    </xf>
    <xf numFmtId="176" fontId="44" fillId="24" borderId="21" xfId="33" applyNumberFormat="1" applyFont="1" applyFill="1" applyBorder="1" applyAlignment="1">
      <alignment vertical="center" shrinkToFit="1"/>
    </xf>
    <xf numFmtId="176" fontId="44" fillId="24" borderId="25" xfId="33" applyNumberFormat="1" applyFont="1" applyFill="1" applyBorder="1" applyAlignment="1">
      <alignment vertical="center" shrinkToFit="1"/>
    </xf>
    <xf numFmtId="3" fontId="49" fillId="24" borderId="29" xfId="0" applyNumberFormat="1" applyFont="1" applyFill="1" applyBorder="1" applyAlignment="1">
      <alignment vertical="center" wrapText="1" shrinkToFit="1"/>
    </xf>
    <xf numFmtId="176" fontId="44" fillId="24" borderId="30" xfId="33" applyNumberFormat="1" applyFont="1" applyFill="1" applyBorder="1" applyAlignment="1">
      <alignment vertical="center" shrinkToFit="1"/>
    </xf>
    <xf numFmtId="3" fontId="44" fillId="24" borderId="26" xfId="0" applyNumberFormat="1" applyFont="1" applyFill="1" applyBorder="1" applyAlignment="1">
      <alignment horizontal="center" vertical="center" shrinkToFit="1"/>
    </xf>
    <xf numFmtId="3" fontId="49" fillId="24" borderId="26" xfId="0" applyNumberFormat="1" applyFont="1" applyFill="1" applyBorder="1" applyAlignment="1">
      <alignment vertical="center" wrapText="1" shrinkToFit="1"/>
    </xf>
    <xf numFmtId="176" fontId="44" fillId="24" borderId="27" xfId="33" applyNumberFormat="1" applyFont="1" applyFill="1" applyBorder="1" applyAlignment="1">
      <alignment vertical="center" shrinkToFit="1"/>
    </xf>
    <xf numFmtId="0" fontId="48" fillId="0" borderId="34" xfId="0" applyFont="1" applyFill="1" applyBorder="1" applyAlignment="1">
      <alignment horizontal="centerContinuous" vertical="center" wrapText="1"/>
    </xf>
    <xf numFmtId="0" fontId="48" fillId="0" borderId="20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Continuous" vertical="center" wrapText="1"/>
    </xf>
    <xf numFmtId="0" fontId="48" fillId="0" borderId="24" xfId="0" applyFont="1" applyFill="1" applyBorder="1" applyAlignment="1">
      <alignment horizontal="center" vertical="center"/>
    </xf>
    <xf numFmtId="0" fontId="49" fillId="24" borderId="34" xfId="0" applyFont="1" applyFill="1" applyBorder="1" applyAlignment="1">
      <alignment horizontal="center" vertical="center" wrapText="1"/>
    </xf>
    <xf numFmtId="3" fontId="49" fillId="24" borderId="20" xfId="0" applyNumberFormat="1" applyFont="1" applyFill="1" applyBorder="1" applyAlignment="1">
      <alignment horizontal="center" vertical="center" shrinkToFit="1"/>
    </xf>
    <xf numFmtId="0" fontId="49" fillId="24" borderId="55" xfId="0" applyFont="1" applyFill="1" applyBorder="1" applyAlignment="1">
      <alignment horizontal="center" vertical="center" wrapText="1"/>
    </xf>
    <xf numFmtId="3" fontId="49" fillId="24" borderId="24" xfId="0" applyNumberFormat="1" applyFont="1" applyFill="1" applyBorder="1" applyAlignment="1">
      <alignment horizontal="center" vertical="center" shrinkToFit="1"/>
    </xf>
    <xf numFmtId="0" fontId="49" fillId="24" borderId="59" xfId="0" applyFont="1" applyFill="1" applyBorder="1" applyAlignment="1">
      <alignment horizontal="center" vertical="center" wrapText="1"/>
    </xf>
    <xf numFmtId="3" fontId="49" fillId="24" borderId="29" xfId="0" applyNumberFormat="1" applyFont="1" applyFill="1" applyBorder="1" applyAlignment="1">
      <alignment horizontal="center" vertical="center" shrinkToFit="1"/>
    </xf>
    <xf numFmtId="0" fontId="49" fillId="24" borderId="56" xfId="0" applyFont="1" applyFill="1" applyBorder="1" applyAlignment="1">
      <alignment horizontal="center" vertical="center" wrapText="1"/>
    </xf>
    <xf numFmtId="3" fontId="49" fillId="24" borderId="26" xfId="0" applyNumberFormat="1" applyFont="1" applyFill="1" applyBorder="1" applyAlignment="1">
      <alignment horizontal="center" vertical="center" shrinkToFit="1"/>
    </xf>
    <xf numFmtId="0" fontId="49" fillId="0" borderId="34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left" vertical="center" shrinkToFit="1"/>
    </xf>
    <xf numFmtId="3" fontId="49" fillId="0" borderId="20" xfId="0" applyNumberFormat="1" applyFont="1" applyFill="1" applyBorder="1" applyAlignment="1">
      <alignment vertical="center" wrapText="1" shrinkToFit="1"/>
    </xf>
    <xf numFmtId="0" fontId="49" fillId="0" borderId="55" xfId="0" applyFont="1" applyFill="1" applyBorder="1" applyAlignment="1">
      <alignment horizontal="center" vertical="center" wrapText="1"/>
    </xf>
    <xf numFmtId="0" fontId="49" fillId="0" borderId="24" xfId="0" applyFont="1" applyFill="1" applyBorder="1" applyAlignment="1">
      <alignment horizontal="left" vertical="center" shrinkToFit="1"/>
    </xf>
    <xf numFmtId="3" fontId="49" fillId="0" borderId="24" xfId="0" applyNumberFormat="1" applyFont="1" applyFill="1" applyBorder="1" applyAlignment="1">
      <alignment vertical="center" wrapText="1" shrinkToFit="1"/>
    </xf>
    <xf numFmtId="3" fontId="49" fillId="0" borderId="24" xfId="0" applyNumberFormat="1" applyFont="1" applyFill="1" applyBorder="1" applyAlignment="1">
      <alignment vertical="center" shrinkToFit="1"/>
    </xf>
    <xf numFmtId="0" fontId="48" fillId="0" borderId="55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left" vertical="center" shrinkToFit="1"/>
    </xf>
    <xf numFmtId="3" fontId="48" fillId="0" borderId="24" xfId="0" applyNumberFormat="1" applyFont="1" applyFill="1" applyBorder="1" applyAlignment="1">
      <alignment vertical="center" shrinkToFit="1"/>
    </xf>
    <xf numFmtId="0" fontId="28" fillId="4" borderId="14" xfId="0" applyNumberFormat="1" applyFont="1" applyFill="1" applyBorder="1" applyAlignment="1">
      <alignment horizontal="center" vertical="center"/>
    </xf>
    <xf numFmtId="0" fontId="20" fillId="0" borderId="50" xfId="0" applyNumberFormat="1" applyFont="1" applyBorder="1" applyAlignment="1">
      <alignment vertical="center"/>
    </xf>
    <xf numFmtId="0" fontId="20" fillId="0" borderId="10" xfId="0" applyNumberFormat="1" applyFont="1" applyBorder="1" applyAlignment="1">
      <alignment vertical="center"/>
    </xf>
    <xf numFmtId="0" fontId="20" fillId="0" borderId="10" xfId="0" applyNumberFormat="1" applyFont="1" applyBorder="1" applyAlignment="1">
      <alignment horizontal="left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vertical="center" wrapText="1"/>
    </xf>
    <xf numFmtId="0" fontId="20" fillId="0" borderId="66" xfId="0" applyNumberFormat="1" applyFont="1" applyBorder="1" applyAlignment="1">
      <alignment vertical="center" wrapText="1"/>
    </xf>
    <xf numFmtId="3" fontId="42" fillId="26" borderId="15" xfId="33" applyNumberFormat="1" applyFont="1" applyFill="1" applyBorder="1" applyAlignment="1">
      <alignment vertical="center"/>
    </xf>
    <xf numFmtId="176" fontId="33" fillId="25" borderId="15" xfId="33" applyNumberFormat="1" applyFont="1" applyFill="1" applyBorder="1" applyAlignment="1">
      <alignment vertical="center"/>
    </xf>
    <xf numFmtId="0" fontId="44" fillId="24" borderId="65" xfId="0" applyFont="1" applyFill="1" applyBorder="1" applyAlignment="1">
      <alignment horizontal="center" vertical="center" wrapText="1"/>
    </xf>
    <xf numFmtId="3" fontId="44" fillId="24" borderId="35" xfId="0" applyNumberFormat="1" applyFont="1" applyFill="1" applyBorder="1" applyAlignment="1">
      <alignment horizontal="center" vertical="center" shrinkToFit="1"/>
    </xf>
    <xf numFmtId="0" fontId="45" fillId="24" borderId="35" xfId="0" applyFont="1" applyFill="1" applyBorder="1" applyAlignment="1">
      <alignment horizontal="left" vertical="center" wrapText="1" shrinkToFit="1"/>
    </xf>
    <xf numFmtId="176" fontId="44" fillId="24" borderId="35" xfId="33" applyNumberFormat="1" applyFont="1" applyFill="1" applyBorder="1" applyAlignment="1">
      <alignment horizontal="right" vertical="center" shrinkToFit="1"/>
    </xf>
    <xf numFmtId="176" fontId="44" fillId="24" borderId="67" xfId="33" applyNumberFormat="1" applyFont="1" applyFill="1" applyBorder="1" applyAlignment="1">
      <alignment vertical="center" shrinkToFit="1"/>
    </xf>
    <xf numFmtId="3" fontId="38" fillId="0" borderId="20" xfId="0" applyNumberFormat="1" applyFont="1" applyFill="1" applyBorder="1" applyAlignment="1">
      <alignment horizontal="center" vertical="center" shrinkToFit="1"/>
    </xf>
    <xf numFmtId="0" fontId="38" fillId="0" borderId="20" xfId="0" applyFont="1" applyFill="1" applyBorder="1" applyAlignment="1">
      <alignment horizontal="left" vertical="center" shrinkToFit="1"/>
    </xf>
    <xf numFmtId="41" fontId="38" fillId="0" borderId="20" xfId="33" applyFont="1" applyFill="1" applyBorder="1" applyAlignment="1">
      <alignment horizontal="right" vertical="center" shrinkToFit="1"/>
    </xf>
    <xf numFmtId="176" fontId="44" fillId="0" borderId="20" xfId="33" applyNumberFormat="1" applyFont="1" applyFill="1" applyBorder="1" applyAlignment="1">
      <alignment horizontal="right" vertical="center" shrinkToFit="1"/>
    </xf>
    <xf numFmtId="0" fontId="38" fillId="0" borderId="24" xfId="0" applyFont="1" applyFill="1" applyBorder="1" applyAlignment="1">
      <alignment horizontal="left" vertical="center" shrinkToFit="1"/>
    </xf>
    <xf numFmtId="41" fontId="38" fillId="0" borderId="24" xfId="33" applyFont="1" applyFill="1" applyBorder="1" applyAlignment="1">
      <alignment horizontal="right" vertical="center" shrinkToFit="1"/>
    </xf>
    <xf numFmtId="3" fontId="44" fillId="0" borderId="20" xfId="0" applyNumberFormat="1" applyFont="1" applyFill="1" applyBorder="1" applyAlignment="1">
      <alignment vertical="center" shrinkToFit="1"/>
    </xf>
    <xf numFmtId="0" fontId="45" fillId="0" borderId="24" xfId="0" applyFont="1" applyFill="1" applyBorder="1" applyAlignment="1">
      <alignment horizontal="left" vertical="center" wrapText="1" shrinkToFit="1"/>
    </xf>
    <xf numFmtId="38" fontId="44" fillId="0" borderId="20" xfId="33" applyNumberFormat="1" applyFont="1" applyFill="1" applyBorder="1" applyAlignment="1">
      <alignment vertical="center"/>
    </xf>
    <xf numFmtId="178" fontId="44" fillId="0" borderId="20" xfId="33" applyNumberFormat="1" applyFont="1" applyFill="1" applyBorder="1" applyAlignment="1">
      <alignment vertical="center"/>
    </xf>
    <xf numFmtId="178" fontId="44" fillId="0" borderId="21" xfId="33" applyNumberFormat="1" applyFont="1" applyFill="1" applyBorder="1" applyAlignment="1">
      <alignment vertical="center"/>
    </xf>
    <xf numFmtId="38" fontId="44" fillId="0" borderId="24" xfId="33" applyNumberFormat="1" applyFont="1" applyFill="1" applyBorder="1" applyAlignment="1">
      <alignment vertical="center"/>
    </xf>
    <xf numFmtId="178" fontId="44" fillId="0" borderId="24" xfId="33" applyNumberFormat="1" applyFont="1" applyFill="1" applyBorder="1" applyAlignment="1">
      <alignment vertical="center"/>
    </xf>
    <xf numFmtId="178" fontId="44" fillId="0" borderId="25" xfId="33" applyNumberFormat="1" applyFont="1" applyFill="1" applyBorder="1" applyAlignment="1">
      <alignment vertical="center"/>
    </xf>
    <xf numFmtId="178" fontId="44" fillId="0" borderId="27" xfId="33" applyNumberFormat="1" applyFont="1" applyFill="1" applyBorder="1" applyAlignment="1">
      <alignment vertical="center"/>
    </xf>
    <xf numFmtId="176" fontId="50" fillId="0" borderId="24" xfId="33" applyNumberFormat="1" applyFont="1" applyFill="1" applyBorder="1" applyAlignment="1">
      <alignment horizontal="right" vertical="center" shrinkToFit="1"/>
    </xf>
    <xf numFmtId="176" fontId="50" fillId="0" borderId="26" xfId="33" applyNumberFormat="1" applyFont="1" applyFill="1" applyBorder="1" applyAlignment="1">
      <alignment horizontal="right" vertical="center" shrinkToFit="1"/>
    </xf>
    <xf numFmtId="0" fontId="20" fillId="0" borderId="35" xfId="0" applyNumberFormat="1" applyFont="1" applyBorder="1" applyAlignment="1">
      <alignment horizontal="distributed" vertical="center" shrinkToFit="1"/>
    </xf>
    <xf numFmtId="176" fontId="25" fillId="0" borderId="67" xfId="33" applyNumberFormat="1" applyFont="1" applyBorder="1" applyAlignment="1">
      <alignment horizontal="right" vertical="center"/>
    </xf>
    <xf numFmtId="0" fontId="32" fillId="0" borderId="0" xfId="0" applyNumberFormat="1" applyFont="1" applyAlignment="1">
      <alignment horizontal="center" vertical="center" wrapText="1"/>
    </xf>
    <xf numFmtId="0" fontId="20" fillId="4" borderId="52" xfId="0" applyNumberFormat="1" applyFont="1" applyFill="1" applyBorder="1" applyAlignment="1">
      <alignment horizontal="center" vertical="center" wrapText="1"/>
    </xf>
    <xf numFmtId="0" fontId="20" fillId="4" borderId="15" xfId="0" applyNumberFormat="1" applyFont="1" applyFill="1" applyBorder="1" applyAlignment="1">
      <alignment horizontal="center" vertical="center" wrapText="1"/>
    </xf>
    <xf numFmtId="0" fontId="20" fillId="4" borderId="53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31" fillId="0" borderId="36" xfId="0" applyNumberFormat="1" applyFont="1" applyBorder="1" applyAlignment="1">
      <alignment horizontal="distributed" vertical="center" shrinkToFit="1"/>
    </xf>
    <xf numFmtId="0" fontId="31" fillId="0" borderId="37" xfId="0" applyNumberFormat="1" applyFont="1" applyBorder="1" applyAlignment="1">
      <alignment horizontal="distributed" vertical="center" shrinkToFit="1"/>
    </xf>
    <xf numFmtId="0" fontId="31" fillId="0" borderId="38" xfId="0" applyNumberFormat="1" applyFont="1" applyFill="1" applyBorder="1" applyAlignment="1" applyProtection="1">
      <alignment horizontal="distributed" vertical="center" shrinkToFit="1"/>
    </xf>
    <xf numFmtId="0" fontId="31" fillId="0" borderId="39" xfId="0" applyNumberFormat="1" applyFont="1" applyFill="1" applyBorder="1" applyAlignment="1" applyProtection="1">
      <alignment horizontal="distributed" vertical="center" shrinkToFit="1"/>
    </xf>
    <xf numFmtId="0" fontId="31" fillId="0" borderId="40" xfId="0" applyNumberFormat="1" applyFont="1" applyFill="1" applyBorder="1" applyAlignment="1" applyProtection="1">
      <alignment horizontal="distributed" vertical="center" shrinkToFit="1"/>
    </xf>
    <xf numFmtId="0" fontId="31" fillId="0" borderId="41" xfId="0" applyNumberFormat="1" applyFont="1" applyFill="1" applyBorder="1" applyAlignment="1" applyProtection="1">
      <alignment horizontal="distributed" vertical="center" shrinkToFit="1"/>
    </xf>
    <xf numFmtId="0" fontId="31" fillId="0" borderId="42" xfId="0" applyNumberFormat="1" applyFont="1" applyFill="1" applyBorder="1" applyAlignment="1" applyProtection="1">
      <alignment horizontal="distributed" vertical="center" shrinkToFit="1"/>
    </xf>
    <xf numFmtId="0" fontId="31" fillId="0" borderId="43" xfId="0" applyNumberFormat="1" applyFont="1" applyFill="1" applyBorder="1" applyAlignment="1" applyProtection="1">
      <alignment horizontal="distributed" vertical="center" shrinkToFit="1"/>
    </xf>
    <xf numFmtId="0" fontId="31" fillId="0" borderId="44" xfId="0" applyNumberFormat="1" applyFont="1" applyBorder="1" applyAlignment="1">
      <alignment horizontal="distributed" vertical="center" shrinkToFit="1"/>
    </xf>
    <xf numFmtId="0" fontId="20" fillId="4" borderId="45" xfId="0" applyNumberFormat="1" applyFont="1" applyFill="1" applyBorder="1" applyAlignment="1">
      <alignment horizontal="center" vertical="center" wrapText="1"/>
    </xf>
    <xf numFmtId="0" fontId="20" fillId="4" borderId="46" xfId="0" applyNumberFormat="1" applyFont="1" applyFill="1" applyBorder="1" applyAlignment="1">
      <alignment horizontal="center" vertical="center" wrapText="1"/>
    </xf>
    <xf numFmtId="0" fontId="20" fillId="4" borderId="47" xfId="0" applyNumberFormat="1" applyFont="1" applyFill="1" applyBorder="1" applyAlignment="1">
      <alignment horizontal="center" vertical="center" wrapText="1"/>
    </xf>
    <xf numFmtId="0" fontId="20" fillId="4" borderId="48" xfId="0" applyNumberFormat="1" applyFont="1" applyFill="1" applyBorder="1" applyAlignment="1">
      <alignment horizontal="center" vertical="center" wrapText="1"/>
    </xf>
    <xf numFmtId="0" fontId="20" fillId="4" borderId="0" xfId="0" applyNumberFormat="1" applyFont="1" applyFill="1" applyBorder="1" applyAlignment="1">
      <alignment horizontal="center" vertical="center" wrapText="1"/>
    </xf>
    <xf numFmtId="0" fontId="20" fillId="4" borderId="49" xfId="0" applyNumberFormat="1" applyFont="1" applyFill="1" applyBorder="1" applyAlignment="1">
      <alignment horizontal="center" vertical="center" wrapText="1"/>
    </xf>
    <xf numFmtId="0" fontId="20" fillId="4" borderId="50" xfId="0" applyNumberFormat="1" applyFont="1" applyFill="1" applyBorder="1" applyAlignment="1">
      <alignment horizontal="center" vertical="center" wrapText="1"/>
    </xf>
    <xf numFmtId="0" fontId="20" fillId="4" borderId="10" xfId="0" applyNumberFormat="1" applyFont="1" applyFill="1" applyBorder="1" applyAlignment="1">
      <alignment horizontal="center" vertical="center" wrapText="1"/>
    </xf>
    <xf numFmtId="0" fontId="20" fillId="4" borderId="33" xfId="0" applyNumberFormat="1" applyFont="1" applyFill="1" applyBorder="1" applyAlignment="1">
      <alignment horizontal="center" vertical="center" wrapText="1"/>
    </xf>
    <xf numFmtId="0" fontId="20" fillId="4" borderId="5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41" fontId="37" fillId="0" borderId="0" xfId="0" applyNumberFormat="1" applyFont="1" applyAlignment="1">
      <alignment horizontal="center" vertical="center"/>
    </xf>
    <xf numFmtId="0" fontId="42" fillId="26" borderId="57" xfId="0" applyFont="1" applyFill="1" applyBorder="1" applyAlignment="1">
      <alignment horizontal="center" vertical="center"/>
    </xf>
    <xf numFmtId="0" fontId="42" fillId="26" borderId="14" xfId="0" applyFont="1" applyFill="1" applyBorder="1" applyAlignment="1">
      <alignment horizontal="center" vertical="center"/>
    </xf>
    <xf numFmtId="0" fontId="42" fillId="25" borderId="57" xfId="0" applyFont="1" applyFill="1" applyBorder="1" applyAlignment="1">
      <alignment horizontal="center" vertical="center"/>
    </xf>
    <xf numFmtId="0" fontId="42" fillId="25" borderId="14" xfId="0" applyFont="1" applyFill="1" applyBorder="1" applyAlignment="1">
      <alignment horizontal="center" vertical="center"/>
    </xf>
    <xf numFmtId="0" fontId="28" fillId="4" borderId="54" xfId="0" applyNumberFormat="1" applyFont="1" applyFill="1" applyBorder="1" applyAlignment="1">
      <alignment horizontal="center" vertical="center" wrapText="1"/>
    </xf>
    <xf numFmtId="0" fontId="21" fillId="0" borderId="26" xfId="0" applyNumberFormat="1" applyFont="1" applyBorder="1" applyAlignment="1"/>
    <xf numFmtId="0" fontId="28" fillId="4" borderId="51" xfId="0" applyNumberFormat="1" applyFont="1" applyFill="1" applyBorder="1" applyAlignment="1">
      <alignment horizontal="center" vertical="center"/>
    </xf>
    <xf numFmtId="0" fontId="28" fillId="4" borderId="26" xfId="0" applyNumberFormat="1" applyFont="1" applyFill="1" applyBorder="1" applyAlignment="1">
      <alignment horizontal="center" vertical="center"/>
    </xf>
    <xf numFmtId="0" fontId="39" fillId="4" borderId="58" xfId="0" applyFont="1" applyFill="1" applyBorder="1" applyAlignment="1">
      <alignment horizontal="center" vertical="center" wrapText="1"/>
    </xf>
    <xf numFmtId="0" fontId="41" fillId="0" borderId="56" xfId="0" applyFont="1" applyBorder="1"/>
    <xf numFmtId="0" fontId="40" fillId="4" borderId="54" xfId="0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1" fontId="37" fillId="0" borderId="0" xfId="0" applyNumberFormat="1" applyFont="1" applyBorder="1" applyAlignment="1">
      <alignment horizontal="center" vertical="center"/>
    </xf>
    <xf numFmtId="0" fontId="39" fillId="4" borderId="61" xfId="0" applyFont="1" applyFill="1" applyBorder="1" applyAlignment="1">
      <alignment horizontal="center" vertical="center" wrapText="1"/>
    </xf>
    <xf numFmtId="0" fontId="41" fillId="0" borderId="57" xfId="0" applyFont="1" applyBorder="1"/>
    <xf numFmtId="0" fontId="40" fillId="4" borderId="51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28" fillId="4" borderId="51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Border="1" applyAlignment="1"/>
    <xf numFmtId="0" fontId="28" fillId="4" borderId="52" xfId="0" applyNumberFormat="1" applyFont="1" applyFill="1" applyBorder="1" applyAlignment="1">
      <alignment horizontal="center" vertical="center" wrapText="1"/>
    </xf>
    <xf numFmtId="0" fontId="28" fillId="4" borderId="15" xfId="0" applyNumberFormat="1" applyFont="1" applyFill="1" applyBorder="1" applyAlignment="1">
      <alignment horizontal="center" vertical="center"/>
    </xf>
    <xf numFmtId="0" fontId="42" fillId="25" borderId="41" xfId="0" applyFont="1" applyFill="1" applyBorder="1" applyAlignment="1">
      <alignment horizontal="center" vertical="center"/>
    </xf>
    <xf numFmtId="0" fontId="42" fillId="25" borderId="42" xfId="0" applyFont="1" applyFill="1" applyBorder="1" applyAlignment="1">
      <alignment horizontal="center" vertical="center"/>
    </xf>
    <xf numFmtId="0" fontId="42" fillId="25" borderId="43" xfId="0" applyFont="1" applyFill="1" applyBorder="1" applyAlignment="1">
      <alignment horizontal="center" vertical="center"/>
    </xf>
  </cellXfs>
  <cellStyles count="213">
    <cellStyle name="20% - 강조색1" xfId="1" builtinId="30" customBuiltin="1"/>
    <cellStyle name="20% - 강조색1 2" xfId="44"/>
    <cellStyle name="20% - 강조색1 3" xfId="80"/>
    <cellStyle name="20% - 강조색1 4" xfId="108"/>
    <cellStyle name="20% - 강조색1 5" xfId="149"/>
    <cellStyle name="20% - 강조색1 6" xfId="174"/>
    <cellStyle name="20% - 강조색2" xfId="2" builtinId="34" customBuiltin="1"/>
    <cellStyle name="20% - 강조색2 2" xfId="45"/>
    <cellStyle name="20% - 강조색2 3" xfId="78"/>
    <cellStyle name="20% - 강조색2 4" xfId="109"/>
    <cellStyle name="20% - 강조색2 5" xfId="148"/>
    <cellStyle name="20% - 강조색2 6" xfId="173"/>
    <cellStyle name="20% - 강조색3" xfId="3" builtinId="38" customBuiltin="1"/>
    <cellStyle name="20% - 강조색3 2" xfId="46"/>
    <cellStyle name="20% - 강조색3 3" xfId="77"/>
    <cellStyle name="20% - 강조색3 4" xfId="110"/>
    <cellStyle name="20% - 강조색3 5" xfId="147"/>
    <cellStyle name="20% - 강조색3 6" xfId="171"/>
    <cellStyle name="20% - 강조색4" xfId="4" builtinId="42" customBuiltin="1"/>
    <cellStyle name="20% - 강조색4 2" xfId="47"/>
    <cellStyle name="20% - 강조색4 3" xfId="76"/>
    <cellStyle name="20% - 강조색4 4" xfId="111"/>
    <cellStyle name="20% - 강조색4 5" xfId="146"/>
    <cellStyle name="20% - 강조색4 6" xfId="169"/>
    <cellStyle name="20% - 강조색5" xfId="5" builtinId="46" customBuiltin="1"/>
    <cellStyle name="20% - 강조색5 2" xfId="48"/>
    <cellStyle name="20% - 강조색5 3" xfId="74"/>
    <cellStyle name="20% - 강조색5 4" xfId="112"/>
    <cellStyle name="20% - 강조색5 5" xfId="145"/>
    <cellStyle name="20% - 강조색5 6" xfId="168"/>
    <cellStyle name="20% - 강조색6" xfId="6" builtinId="50" customBuiltin="1"/>
    <cellStyle name="20% - 강조색6 2" xfId="49"/>
    <cellStyle name="20% - 강조색6 3" xfId="72"/>
    <cellStyle name="20% - 강조색6 4" xfId="113"/>
    <cellStyle name="20% - 강조색6 5" xfId="143"/>
    <cellStyle name="20% - 강조색6 6" xfId="164"/>
    <cellStyle name="40% - 강조색1" xfId="7" builtinId="31" customBuiltin="1"/>
    <cellStyle name="40% - 강조색1 2" xfId="50"/>
    <cellStyle name="40% - 강조색1 3" xfId="68"/>
    <cellStyle name="40% - 강조색1 4" xfId="114"/>
    <cellStyle name="40% - 강조색1 5" xfId="142"/>
    <cellStyle name="40% - 강조색1 6" xfId="178"/>
    <cellStyle name="40% - 강조색2" xfId="8" builtinId="35" customBuiltin="1"/>
    <cellStyle name="40% - 강조색2 2" xfId="51"/>
    <cellStyle name="40% - 강조색2 3" xfId="83"/>
    <cellStyle name="40% - 강조색2 4" xfId="115"/>
    <cellStyle name="40% - 강조색2 5" xfId="141"/>
    <cellStyle name="40% - 강조색2 6" xfId="179"/>
    <cellStyle name="40% - 강조색3" xfId="9" builtinId="39" customBuiltin="1"/>
    <cellStyle name="40% - 강조색3 2" xfId="52"/>
    <cellStyle name="40% - 강조색3 3" xfId="84"/>
    <cellStyle name="40% - 강조색3 4" xfId="116"/>
    <cellStyle name="40% - 강조색3 5" xfId="139"/>
    <cellStyle name="40% - 강조색3 6" xfId="180"/>
    <cellStyle name="40% - 강조색4" xfId="10" builtinId="43" customBuiltin="1"/>
    <cellStyle name="40% - 강조색4 2" xfId="53"/>
    <cellStyle name="40% - 강조색4 3" xfId="85"/>
    <cellStyle name="40% - 강조색4 4" xfId="117"/>
    <cellStyle name="40% - 강조색4 5" xfId="137"/>
    <cellStyle name="40% - 강조색4 6" xfId="181"/>
    <cellStyle name="40% - 강조색5" xfId="11" builtinId="47" customBuiltin="1"/>
    <cellStyle name="40% - 강조색5 2" xfId="54"/>
    <cellStyle name="40% - 강조색5 3" xfId="86"/>
    <cellStyle name="40% - 강조색5 4" xfId="118"/>
    <cellStyle name="40% - 강조색5 5" xfId="136"/>
    <cellStyle name="40% - 강조색5 6" xfId="182"/>
    <cellStyle name="40% - 강조색6" xfId="12" builtinId="51" customBuiltin="1"/>
    <cellStyle name="40% - 강조색6 2" xfId="55"/>
    <cellStyle name="40% - 강조색6 3" xfId="87"/>
    <cellStyle name="40% - 강조색6 4" xfId="119"/>
    <cellStyle name="40% - 강조색6 5" xfId="132"/>
    <cellStyle name="40% - 강조색6 6" xfId="183"/>
    <cellStyle name="60% - 강조색1" xfId="13" builtinId="32" customBuiltin="1"/>
    <cellStyle name="60% - 강조색1 2" xfId="56"/>
    <cellStyle name="60% - 강조색1 3" xfId="88"/>
    <cellStyle name="60% - 강조색1 4" xfId="120"/>
    <cellStyle name="60% - 강조색1 5" xfId="152"/>
    <cellStyle name="60% - 강조색1 6" xfId="184"/>
    <cellStyle name="60% - 강조색2" xfId="14" builtinId="36" customBuiltin="1"/>
    <cellStyle name="60% - 강조색2 2" xfId="57"/>
    <cellStyle name="60% - 강조색2 3" xfId="89"/>
    <cellStyle name="60% - 강조색2 4" xfId="121"/>
    <cellStyle name="60% - 강조색2 5" xfId="153"/>
    <cellStyle name="60% - 강조색2 6" xfId="185"/>
    <cellStyle name="60% - 강조색3" xfId="15" builtinId="40" customBuiltin="1"/>
    <cellStyle name="60% - 강조색3 2" xfId="58"/>
    <cellStyle name="60% - 강조색3 3" xfId="90"/>
    <cellStyle name="60% - 강조색3 4" xfId="122"/>
    <cellStyle name="60% - 강조색3 5" xfId="154"/>
    <cellStyle name="60% - 강조색3 6" xfId="186"/>
    <cellStyle name="60% - 강조색4" xfId="16" builtinId="44" customBuiltin="1"/>
    <cellStyle name="60% - 강조색4 2" xfId="59"/>
    <cellStyle name="60% - 강조색4 3" xfId="91"/>
    <cellStyle name="60% - 강조색4 4" xfId="123"/>
    <cellStyle name="60% - 강조색4 5" xfId="155"/>
    <cellStyle name="60% - 강조색4 6" xfId="187"/>
    <cellStyle name="60% - 강조색5" xfId="17" builtinId="48" customBuiltin="1"/>
    <cellStyle name="60% - 강조색5 2" xfId="60"/>
    <cellStyle name="60% - 강조색5 3" xfId="92"/>
    <cellStyle name="60% - 강조색5 4" xfId="124"/>
    <cellStyle name="60% - 강조색5 5" xfId="156"/>
    <cellStyle name="60% - 강조색5 6" xfId="188"/>
    <cellStyle name="60% - 강조색6" xfId="18" builtinId="52" customBuiltin="1"/>
    <cellStyle name="60% - 강조색6 2" xfId="61"/>
    <cellStyle name="60% - 강조색6 3" xfId="93"/>
    <cellStyle name="60% - 강조색6 4" xfId="125"/>
    <cellStyle name="60% - 강조색6 5" xfId="157"/>
    <cellStyle name="60% - 강조색6 6" xfId="189"/>
    <cellStyle name="강조색1" xfId="19" builtinId="29" customBuiltin="1"/>
    <cellStyle name="강조색1 2" xfId="62"/>
    <cellStyle name="강조색1 3" xfId="94"/>
    <cellStyle name="강조색1 4" xfId="126"/>
    <cellStyle name="강조색1 5" xfId="158"/>
    <cellStyle name="강조색1 6" xfId="190"/>
    <cellStyle name="강조색2" xfId="20" builtinId="33" customBuiltin="1"/>
    <cellStyle name="강조색2 2" xfId="63"/>
    <cellStyle name="강조색2 3" xfId="95"/>
    <cellStyle name="강조색2 4" xfId="127"/>
    <cellStyle name="강조색2 5" xfId="159"/>
    <cellStyle name="강조색2 6" xfId="191"/>
    <cellStyle name="강조색3" xfId="21" builtinId="37" customBuiltin="1"/>
    <cellStyle name="강조색3 2" xfId="64"/>
    <cellStyle name="강조색3 3" xfId="96"/>
    <cellStyle name="강조색3 4" xfId="128"/>
    <cellStyle name="강조색3 5" xfId="160"/>
    <cellStyle name="강조색3 6" xfId="192"/>
    <cellStyle name="강조색4" xfId="22" builtinId="41" customBuiltin="1"/>
    <cellStyle name="강조색4 2" xfId="65"/>
    <cellStyle name="강조색4 3" xfId="97"/>
    <cellStyle name="강조색4 4" xfId="129"/>
    <cellStyle name="강조색4 5" xfId="161"/>
    <cellStyle name="강조색4 6" xfId="193"/>
    <cellStyle name="강조색5" xfId="23" builtinId="45" customBuiltin="1"/>
    <cellStyle name="강조색5 2" xfId="66"/>
    <cellStyle name="강조색5 3" xfId="98"/>
    <cellStyle name="강조색5 4" xfId="130"/>
    <cellStyle name="강조색5 5" xfId="162"/>
    <cellStyle name="강조색5 6" xfId="194"/>
    <cellStyle name="강조색6" xfId="24" builtinId="49" customBuiltin="1"/>
    <cellStyle name="강조색6 2" xfId="67"/>
    <cellStyle name="강조색6 3" xfId="99"/>
    <cellStyle name="강조색6 4" xfId="131"/>
    <cellStyle name="강조색6 5" xfId="163"/>
    <cellStyle name="강조색6 6" xfId="195"/>
    <cellStyle name="경고문" xfId="25" builtinId="11" customBuiltin="1"/>
    <cellStyle name="계산" xfId="26" builtinId="22" customBuiltin="1"/>
    <cellStyle name="계산 2" xfId="69"/>
    <cellStyle name="계산 3" xfId="100"/>
    <cellStyle name="계산 4" xfId="133"/>
    <cellStyle name="계산 5" xfId="165"/>
    <cellStyle name="계산 6" xfId="196"/>
    <cellStyle name="나쁨" xfId="27" builtinId="27" customBuiltin="1"/>
    <cellStyle name="나쁨 2" xfId="70"/>
    <cellStyle name="나쁨 3" xfId="101"/>
    <cellStyle name="나쁨 4" xfId="134"/>
    <cellStyle name="나쁨 5" xfId="166"/>
    <cellStyle name="나쁨 6" xfId="197"/>
    <cellStyle name="메모" xfId="28" builtinId="10" customBuiltin="1"/>
    <cellStyle name="메모 2" xfId="71"/>
    <cellStyle name="메모 3" xfId="102"/>
    <cellStyle name="메모 4" xfId="135"/>
    <cellStyle name="메모 5" xfId="167"/>
    <cellStyle name="메모 6" xfId="198"/>
    <cellStyle name="백분율 2" xfId="29"/>
    <cellStyle name="보통" xfId="30" builtinId="28" customBuiltin="1"/>
    <cellStyle name="보통 2" xfId="73"/>
    <cellStyle name="보통 3" xfId="103"/>
    <cellStyle name="보통 4" xfId="138"/>
    <cellStyle name="보통 5" xfId="170"/>
    <cellStyle name="보통 6" xfId="199"/>
    <cellStyle name="설명 텍스트" xfId="31" builtinId="53" customBuiltin="1"/>
    <cellStyle name="셀 확인" xfId="32" builtinId="23" customBuiltin="1"/>
    <cellStyle name="셀 확인 2" xfId="75"/>
    <cellStyle name="셀 확인 3" xfId="104"/>
    <cellStyle name="셀 확인 4" xfId="140"/>
    <cellStyle name="셀 확인 5" xfId="172"/>
    <cellStyle name="셀 확인 6" xfId="200"/>
    <cellStyle name="쉼표 [0]" xfId="33" builtinId="6"/>
    <cellStyle name="연결된 셀" xfId="34" builtinId="24" customBuiltin="1"/>
    <cellStyle name="요약" xfId="35" builtinId="25" customBuiltin="1"/>
    <cellStyle name="입력" xfId="36" builtinId="20" customBuiltin="1"/>
    <cellStyle name="입력 2" xfId="79"/>
    <cellStyle name="입력 3" xfId="105"/>
    <cellStyle name="입력 4" xfId="144"/>
    <cellStyle name="입력 5" xfId="175"/>
    <cellStyle name="입력 6" xfId="20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제목 5" xfId="204"/>
    <cellStyle name="좋음" xfId="42" builtinId="26" customBuiltin="1"/>
    <cellStyle name="좋음 2" xfId="81"/>
    <cellStyle name="좋음 3" xfId="106"/>
    <cellStyle name="좋음 4" xfId="150"/>
    <cellStyle name="좋음 5" xfId="176"/>
    <cellStyle name="좋음 6" xfId="202"/>
    <cellStyle name="출력" xfId="43" builtinId="21" customBuiltin="1"/>
    <cellStyle name="출력 2" xfId="82"/>
    <cellStyle name="출력 3" xfId="107"/>
    <cellStyle name="출력 4" xfId="151"/>
    <cellStyle name="출력 5" xfId="177"/>
    <cellStyle name="출력 6" xfId="203"/>
    <cellStyle name="표준" xfId="0" builtinId="0"/>
    <cellStyle name="표준 2" xfId="205"/>
    <cellStyle name="표준 2 2" xfId="206"/>
    <cellStyle name="표준 2 2 2" xfId="212"/>
    <cellStyle name="표준 2 2 3" xfId="210"/>
    <cellStyle name="표준 2 2 4" xfId="208"/>
    <cellStyle name="표준 2 3" xfId="211"/>
    <cellStyle name="표준 2 4" xfId="209"/>
    <cellStyle name="표준 2 5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"/>
  <sheetViews>
    <sheetView view="pageBreakPreview" zoomScale="103" zoomScaleNormal="120" workbookViewId="0">
      <pane ySplit="6" topLeftCell="A7" activePane="bottomLeft" state="frozen"/>
      <selection activeCell="C2" sqref="C2"/>
      <selection pane="bottomLeft" activeCell="M7" sqref="M7"/>
    </sheetView>
  </sheetViews>
  <sheetFormatPr defaultRowHeight="13.5" x14ac:dyDescent="0.15"/>
  <cols>
    <col min="1" max="1" width="1.5546875" style="2" customWidth="1"/>
    <col min="2" max="2" width="1.44140625" style="2" customWidth="1"/>
    <col min="3" max="3" width="8.6640625" style="6" customWidth="1"/>
    <col min="4" max="4" width="12.21875" style="7" customWidth="1"/>
    <col min="5" max="5" width="7.33203125" style="8" customWidth="1"/>
    <col min="6" max="6" width="8.21875" style="8" customWidth="1"/>
    <col min="7" max="7" width="8.77734375" style="8" customWidth="1"/>
    <col min="8" max="8" width="9.21875" style="8" customWidth="1"/>
    <col min="9" max="9" width="9.44140625" style="8" customWidth="1"/>
    <col min="10" max="10" width="9.21875" style="8" customWidth="1"/>
    <col min="11" max="11" width="8.33203125" style="8" customWidth="1"/>
    <col min="12" max="12" width="11.109375" style="8" customWidth="1"/>
    <col min="13" max="13" width="10.88671875" style="2" customWidth="1"/>
    <col min="14" max="16384" width="8.88671875" style="2"/>
  </cols>
  <sheetData>
    <row r="1" spans="1:15" ht="30.75" customHeight="1" x14ac:dyDescent="0.15">
      <c r="A1" s="229" t="s">
        <v>94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5" ht="15" customHeight="1" x14ac:dyDescent="0.15"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5" customHeight="1" thickBot="1" x14ac:dyDescent="0.2">
      <c r="L3" s="9" t="s">
        <v>16</v>
      </c>
    </row>
    <row r="4" spans="1:15" ht="20.100000000000001" customHeight="1" x14ac:dyDescent="0.15">
      <c r="A4" s="244" t="s">
        <v>17</v>
      </c>
      <c r="B4" s="245"/>
      <c r="C4" s="246"/>
      <c r="D4" s="253" t="s">
        <v>18</v>
      </c>
      <c r="E4" s="253" t="s">
        <v>8</v>
      </c>
      <c r="F4" s="253"/>
      <c r="G4" s="253"/>
      <c r="H4" s="253" t="s">
        <v>9</v>
      </c>
      <c r="I4" s="253"/>
      <c r="J4" s="253"/>
      <c r="K4" s="253"/>
      <c r="L4" s="230" t="s">
        <v>2</v>
      </c>
    </row>
    <row r="5" spans="1:15" ht="20.100000000000001" customHeight="1" x14ac:dyDescent="0.15">
      <c r="A5" s="247"/>
      <c r="B5" s="248"/>
      <c r="C5" s="249"/>
      <c r="D5" s="233"/>
      <c r="E5" s="233" t="s">
        <v>10</v>
      </c>
      <c r="F5" s="233" t="s">
        <v>11</v>
      </c>
      <c r="G5" s="233" t="s">
        <v>5</v>
      </c>
      <c r="H5" s="233" t="s">
        <v>12</v>
      </c>
      <c r="I5" s="233" t="s">
        <v>19</v>
      </c>
      <c r="J5" s="233"/>
      <c r="K5" s="233" t="s">
        <v>1</v>
      </c>
      <c r="L5" s="231"/>
    </row>
    <row r="6" spans="1:15" ht="27" customHeight="1" thickBot="1" x14ac:dyDescent="0.2">
      <c r="A6" s="250"/>
      <c r="B6" s="251"/>
      <c r="C6" s="252"/>
      <c r="D6" s="234"/>
      <c r="E6" s="234"/>
      <c r="F6" s="234"/>
      <c r="G6" s="234"/>
      <c r="H6" s="234"/>
      <c r="I6" s="10" t="s">
        <v>0</v>
      </c>
      <c r="J6" s="11" t="s">
        <v>35</v>
      </c>
      <c r="K6" s="234"/>
      <c r="L6" s="232"/>
    </row>
    <row r="7" spans="1:15" ht="30" customHeight="1" x14ac:dyDescent="0.15">
      <c r="A7" s="237" t="s">
        <v>7</v>
      </c>
      <c r="B7" s="238"/>
      <c r="C7" s="239"/>
      <c r="D7" s="12">
        <f>D8+D9</f>
        <v>12590075792</v>
      </c>
      <c r="E7" s="12">
        <f t="shared" ref="E7:K7" si="0">E8+E9</f>
        <v>0</v>
      </c>
      <c r="F7" s="12">
        <f t="shared" si="0"/>
        <v>0</v>
      </c>
      <c r="G7" s="12">
        <f t="shared" si="0"/>
        <v>0</v>
      </c>
      <c r="H7" s="12" t="e">
        <f t="shared" si="0"/>
        <v>#REF!</v>
      </c>
      <c r="I7" s="12" t="e">
        <f t="shared" si="0"/>
        <v>#REF!</v>
      </c>
      <c r="J7" s="12">
        <f t="shared" si="0"/>
        <v>73677</v>
      </c>
      <c r="K7" s="12" t="e">
        <f t="shared" si="0"/>
        <v>#REF!</v>
      </c>
      <c r="L7" s="13">
        <f>D7+G7</f>
        <v>12590075792</v>
      </c>
      <c r="M7" s="14"/>
    </row>
    <row r="8" spans="1:15" ht="31.5" customHeight="1" x14ac:dyDescent="0.15">
      <c r="A8" s="240" t="s">
        <v>20</v>
      </c>
      <c r="B8" s="241"/>
      <c r="C8" s="242"/>
      <c r="D8" s="15">
        <v>9559555644</v>
      </c>
      <c r="E8" s="15">
        <f>일반회계!E6</f>
        <v>0</v>
      </c>
      <c r="F8" s="15">
        <f>일반회계!F6</f>
        <v>0</v>
      </c>
      <c r="G8" s="15">
        <f>F8-E8</f>
        <v>0</v>
      </c>
      <c r="H8" s="15">
        <f>일반회계!E10</f>
        <v>473677</v>
      </c>
      <c r="I8" s="15">
        <f>일반회계!F10-일반회계!F48</f>
        <v>400000</v>
      </c>
      <c r="J8" s="15">
        <f>일반회계!F48</f>
        <v>73677</v>
      </c>
      <c r="K8" s="16">
        <f>-H8+I8+J8</f>
        <v>0</v>
      </c>
      <c r="L8" s="13">
        <f>D8+G8</f>
        <v>9559555644</v>
      </c>
      <c r="M8" s="14"/>
      <c r="N8" s="135"/>
      <c r="O8" s="135"/>
    </row>
    <row r="9" spans="1:15" ht="31.5" customHeight="1" x14ac:dyDescent="0.15">
      <c r="A9" s="240" t="s">
        <v>21</v>
      </c>
      <c r="B9" s="241"/>
      <c r="C9" s="242"/>
      <c r="D9" s="15">
        <f t="shared" ref="D9:K9" si="1">D10+D13</f>
        <v>3030520148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 t="e">
        <f t="shared" si="1"/>
        <v>#REF!</v>
      </c>
      <c r="I9" s="15" t="e">
        <f t="shared" si="1"/>
        <v>#REF!</v>
      </c>
      <c r="J9" s="15">
        <f t="shared" si="1"/>
        <v>0</v>
      </c>
      <c r="K9" s="15" t="e">
        <f t="shared" si="1"/>
        <v>#REF!</v>
      </c>
      <c r="L9" s="17" t="e">
        <f t="shared" ref="L9:L25" si="2">SUM(D9,K9)</f>
        <v>#REF!</v>
      </c>
      <c r="M9" s="18"/>
    </row>
    <row r="10" spans="1:15" ht="31.5" customHeight="1" x14ac:dyDescent="0.15">
      <c r="A10" s="19"/>
      <c r="B10" s="243" t="s">
        <v>22</v>
      </c>
      <c r="C10" s="236"/>
      <c r="D10" s="20">
        <f t="shared" ref="D10:K10" si="3">SUM(D11:D12)</f>
        <v>827894827</v>
      </c>
      <c r="E10" s="20">
        <f t="shared" si="3"/>
        <v>0</v>
      </c>
      <c r="F10" s="20">
        <f t="shared" si="3"/>
        <v>0</v>
      </c>
      <c r="G10" s="20">
        <f t="shared" si="3"/>
        <v>0</v>
      </c>
      <c r="H10" s="20">
        <f t="shared" si="3"/>
        <v>0</v>
      </c>
      <c r="I10" s="20">
        <f t="shared" si="3"/>
        <v>0</v>
      </c>
      <c r="J10" s="20">
        <f t="shared" si="3"/>
        <v>0</v>
      </c>
      <c r="K10" s="20">
        <f t="shared" si="3"/>
        <v>0</v>
      </c>
      <c r="L10" s="21">
        <f t="shared" si="2"/>
        <v>827894827</v>
      </c>
    </row>
    <row r="11" spans="1:15" ht="31.5" customHeight="1" x14ac:dyDescent="0.15">
      <c r="A11" s="22"/>
      <c r="B11" s="23"/>
      <c r="C11" s="24" t="s">
        <v>23</v>
      </c>
      <c r="D11" s="25">
        <v>443619040</v>
      </c>
      <c r="E11" s="25">
        <v>0</v>
      </c>
      <c r="F11" s="25">
        <v>0</v>
      </c>
      <c r="G11" s="25">
        <f>F11-E11</f>
        <v>0</v>
      </c>
      <c r="H11" s="25">
        <v>0</v>
      </c>
      <c r="I11" s="25">
        <v>0</v>
      </c>
      <c r="J11" s="25">
        <v>0</v>
      </c>
      <c r="K11" s="25">
        <f>-H11+I11+J11</f>
        <v>0</v>
      </c>
      <c r="L11" s="26">
        <f t="shared" si="2"/>
        <v>443619040</v>
      </c>
    </row>
    <row r="12" spans="1:15" ht="31.5" customHeight="1" x14ac:dyDescent="0.15">
      <c r="A12" s="22"/>
      <c r="B12" s="27"/>
      <c r="C12" s="28" t="s">
        <v>6</v>
      </c>
      <c r="D12" s="29">
        <v>384275787</v>
      </c>
      <c r="E12" s="29">
        <v>0</v>
      </c>
      <c r="F12" s="29">
        <v>0</v>
      </c>
      <c r="G12" s="29">
        <f>F12-E12</f>
        <v>0</v>
      </c>
      <c r="H12" s="29">
        <v>0</v>
      </c>
      <c r="I12" s="29">
        <f>H12-J12+F12</f>
        <v>0</v>
      </c>
      <c r="J12" s="29">
        <v>0</v>
      </c>
      <c r="K12" s="29">
        <f>-H12+I12+J12</f>
        <v>0</v>
      </c>
      <c r="L12" s="30">
        <f t="shared" si="2"/>
        <v>384275787</v>
      </c>
    </row>
    <row r="13" spans="1:15" ht="31.5" customHeight="1" x14ac:dyDescent="0.15">
      <c r="A13" s="22"/>
      <c r="B13" s="235" t="s">
        <v>24</v>
      </c>
      <c r="C13" s="236"/>
      <c r="D13" s="20">
        <f t="shared" ref="D13:L13" si="4">SUM(D14:D28)</f>
        <v>2202625321</v>
      </c>
      <c r="E13" s="20">
        <f t="shared" si="4"/>
        <v>0</v>
      </c>
      <c r="F13" s="20">
        <f t="shared" si="4"/>
        <v>0</v>
      </c>
      <c r="G13" s="20">
        <f t="shared" si="4"/>
        <v>0</v>
      </c>
      <c r="H13" s="20" t="e">
        <f t="shared" si="4"/>
        <v>#REF!</v>
      </c>
      <c r="I13" s="15" t="e">
        <f t="shared" si="4"/>
        <v>#REF!</v>
      </c>
      <c r="J13" s="20">
        <f t="shared" si="4"/>
        <v>0</v>
      </c>
      <c r="K13" s="20" t="e">
        <f t="shared" si="4"/>
        <v>#REF!</v>
      </c>
      <c r="L13" s="21" t="e">
        <f t="shared" si="4"/>
        <v>#REF!</v>
      </c>
      <c r="M13" s="31" t="e">
        <f>L13-D13</f>
        <v>#REF!</v>
      </c>
    </row>
    <row r="14" spans="1:15" ht="31.5" customHeight="1" x14ac:dyDescent="0.15">
      <c r="A14" s="22"/>
      <c r="B14" s="23"/>
      <c r="C14" s="24" t="s">
        <v>25</v>
      </c>
      <c r="D14" s="25">
        <v>24950141</v>
      </c>
      <c r="E14" s="25">
        <v>0</v>
      </c>
      <c r="F14" s="25">
        <v>0</v>
      </c>
      <c r="G14" s="25">
        <f t="shared" ref="G14:G25" si="5">F14-E14</f>
        <v>0</v>
      </c>
      <c r="H14" s="25">
        <v>0</v>
      </c>
      <c r="I14" s="33">
        <f t="shared" ref="I14:I25" si="6">H14-J14+F14</f>
        <v>0</v>
      </c>
      <c r="J14" s="25">
        <v>0</v>
      </c>
      <c r="K14" s="25">
        <f t="shared" ref="K14:K25" si="7">-H14+I14+J14</f>
        <v>0</v>
      </c>
      <c r="L14" s="26">
        <f t="shared" si="2"/>
        <v>24950141</v>
      </c>
    </row>
    <row r="15" spans="1:15" ht="31.5" customHeight="1" x14ac:dyDescent="0.15">
      <c r="A15" s="22"/>
      <c r="B15" s="27"/>
      <c r="C15" s="32" t="s">
        <v>26</v>
      </c>
      <c r="D15" s="33">
        <v>36650378</v>
      </c>
      <c r="E15" s="33">
        <v>0</v>
      </c>
      <c r="F15" s="33">
        <v>0</v>
      </c>
      <c r="G15" s="33">
        <f t="shared" si="5"/>
        <v>0</v>
      </c>
      <c r="H15" s="33">
        <v>0</v>
      </c>
      <c r="I15" s="29">
        <f t="shared" si="6"/>
        <v>0</v>
      </c>
      <c r="J15" s="33">
        <v>0</v>
      </c>
      <c r="K15" s="33">
        <f t="shared" si="7"/>
        <v>0</v>
      </c>
      <c r="L15" s="34">
        <f t="shared" si="2"/>
        <v>36650378</v>
      </c>
    </row>
    <row r="16" spans="1:15" ht="31.5" customHeight="1" x14ac:dyDescent="0.15">
      <c r="A16" s="22"/>
      <c r="B16" s="27"/>
      <c r="C16" s="35" t="s">
        <v>27</v>
      </c>
      <c r="D16" s="29">
        <v>926969143</v>
      </c>
      <c r="E16" s="29">
        <v>0</v>
      </c>
      <c r="F16" s="29">
        <v>0</v>
      </c>
      <c r="G16" s="29">
        <f t="shared" si="5"/>
        <v>0</v>
      </c>
      <c r="H16" s="29">
        <v>0</v>
      </c>
      <c r="I16" s="29">
        <f t="shared" si="6"/>
        <v>0</v>
      </c>
      <c r="J16" s="29">
        <v>0</v>
      </c>
      <c r="K16" s="33">
        <f t="shared" si="7"/>
        <v>0</v>
      </c>
      <c r="L16" s="34">
        <f t="shared" si="2"/>
        <v>926969143</v>
      </c>
    </row>
    <row r="17" spans="1:12" ht="31.5" customHeight="1" x14ac:dyDescent="0.15">
      <c r="A17" s="22"/>
      <c r="B17" s="27"/>
      <c r="C17" s="28" t="s">
        <v>28</v>
      </c>
      <c r="D17" s="29">
        <v>87308400</v>
      </c>
      <c r="E17" s="29">
        <v>0</v>
      </c>
      <c r="F17" s="29">
        <v>0</v>
      </c>
      <c r="G17" s="29">
        <v>0</v>
      </c>
      <c r="H17" s="29" t="e">
        <f>#REF!</f>
        <v>#REF!</v>
      </c>
      <c r="I17" s="29" t="e">
        <f t="shared" si="6"/>
        <v>#REF!</v>
      </c>
      <c r="J17" s="29">
        <v>0</v>
      </c>
      <c r="K17" s="33" t="e">
        <f t="shared" si="7"/>
        <v>#REF!</v>
      </c>
      <c r="L17" s="34" t="e">
        <f t="shared" si="2"/>
        <v>#REF!</v>
      </c>
    </row>
    <row r="18" spans="1:12" ht="31.5" customHeight="1" x14ac:dyDescent="0.15">
      <c r="A18" s="22"/>
      <c r="B18" s="27"/>
      <c r="C18" s="35" t="s">
        <v>29</v>
      </c>
      <c r="D18" s="29">
        <v>22810443</v>
      </c>
      <c r="E18" s="29">
        <v>0</v>
      </c>
      <c r="F18" s="29">
        <v>0</v>
      </c>
      <c r="G18" s="29">
        <f t="shared" si="5"/>
        <v>0</v>
      </c>
      <c r="H18" s="29">
        <v>0</v>
      </c>
      <c r="I18" s="29">
        <f t="shared" si="6"/>
        <v>0</v>
      </c>
      <c r="J18" s="29">
        <v>0</v>
      </c>
      <c r="K18" s="33">
        <f t="shared" si="7"/>
        <v>0</v>
      </c>
      <c r="L18" s="34">
        <f t="shared" si="2"/>
        <v>22810443</v>
      </c>
    </row>
    <row r="19" spans="1:12" ht="31.5" customHeight="1" x14ac:dyDescent="0.15">
      <c r="A19" s="22"/>
      <c r="B19" s="27"/>
      <c r="C19" s="35" t="s">
        <v>48</v>
      </c>
      <c r="D19" s="29">
        <v>2215344</v>
      </c>
      <c r="E19" s="29">
        <v>0</v>
      </c>
      <c r="F19" s="29">
        <v>0</v>
      </c>
      <c r="G19" s="29">
        <f t="shared" si="5"/>
        <v>0</v>
      </c>
      <c r="H19" s="29">
        <v>0</v>
      </c>
      <c r="I19" s="29">
        <f t="shared" si="6"/>
        <v>0</v>
      </c>
      <c r="J19" s="29">
        <v>0</v>
      </c>
      <c r="K19" s="33">
        <f t="shared" si="7"/>
        <v>0</v>
      </c>
      <c r="L19" s="34">
        <f t="shared" si="2"/>
        <v>2215344</v>
      </c>
    </row>
    <row r="20" spans="1:12" ht="31.5" customHeight="1" x14ac:dyDescent="0.15">
      <c r="A20" s="22"/>
      <c r="B20" s="27"/>
      <c r="C20" s="35" t="s">
        <v>30</v>
      </c>
      <c r="D20" s="29">
        <v>531655347</v>
      </c>
      <c r="E20" s="29">
        <v>0</v>
      </c>
      <c r="F20" s="29">
        <v>0</v>
      </c>
      <c r="G20" s="29">
        <f t="shared" si="5"/>
        <v>0</v>
      </c>
      <c r="H20" s="29">
        <v>0</v>
      </c>
      <c r="I20" s="29">
        <f t="shared" si="6"/>
        <v>0</v>
      </c>
      <c r="J20" s="29">
        <v>0</v>
      </c>
      <c r="K20" s="33">
        <f t="shared" si="7"/>
        <v>0</v>
      </c>
      <c r="L20" s="34">
        <f t="shared" si="2"/>
        <v>531655347</v>
      </c>
    </row>
    <row r="21" spans="1:12" ht="31.5" customHeight="1" x14ac:dyDescent="0.15">
      <c r="A21" s="22"/>
      <c r="B21" s="27"/>
      <c r="C21" s="36" t="s">
        <v>4</v>
      </c>
      <c r="D21" s="29">
        <v>115945314</v>
      </c>
      <c r="E21" s="29">
        <v>0</v>
      </c>
      <c r="F21" s="29">
        <v>0</v>
      </c>
      <c r="G21" s="29">
        <f t="shared" si="5"/>
        <v>0</v>
      </c>
      <c r="H21" s="29">
        <v>0</v>
      </c>
      <c r="I21" s="29">
        <f t="shared" si="6"/>
        <v>0</v>
      </c>
      <c r="J21" s="29">
        <v>0</v>
      </c>
      <c r="K21" s="33">
        <f t="shared" si="7"/>
        <v>0</v>
      </c>
      <c r="L21" s="34">
        <f t="shared" si="2"/>
        <v>115945314</v>
      </c>
    </row>
    <row r="22" spans="1:12" ht="31.5" customHeight="1" x14ac:dyDescent="0.15">
      <c r="A22" s="22"/>
      <c r="B22" s="27"/>
      <c r="C22" s="28" t="s">
        <v>32</v>
      </c>
      <c r="D22" s="29">
        <v>48319949</v>
      </c>
      <c r="E22" s="29">
        <v>0</v>
      </c>
      <c r="F22" s="29">
        <v>0</v>
      </c>
      <c r="G22" s="29">
        <f t="shared" si="5"/>
        <v>0</v>
      </c>
      <c r="H22" s="29">
        <v>0</v>
      </c>
      <c r="I22" s="29">
        <f t="shared" si="6"/>
        <v>0</v>
      </c>
      <c r="J22" s="29">
        <v>0</v>
      </c>
      <c r="K22" s="29">
        <f t="shared" si="7"/>
        <v>0</v>
      </c>
      <c r="L22" s="30">
        <f t="shared" si="2"/>
        <v>48319949</v>
      </c>
    </row>
    <row r="23" spans="1:12" ht="31.5" customHeight="1" x14ac:dyDescent="0.15">
      <c r="A23" s="22"/>
      <c r="B23" s="27"/>
      <c r="C23" s="28" t="s">
        <v>33</v>
      </c>
      <c r="D23" s="29">
        <v>35097990</v>
      </c>
      <c r="E23" s="29">
        <v>0</v>
      </c>
      <c r="F23" s="29">
        <v>0</v>
      </c>
      <c r="G23" s="29">
        <f t="shared" si="5"/>
        <v>0</v>
      </c>
      <c r="H23" s="29">
        <v>0</v>
      </c>
      <c r="I23" s="29">
        <v>0</v>
      </c>
      <c r="J23" s="29">
        <v>0</v>
      </c>
      <c r="K23" s="29">
        <f t="shared" si="7"/>
        <v>0</v>
      </c>
      <c r="L23" s="30">
        <f t="shared" si="2"/>
        <v>35097990</v>
      </c>
    </row>
    <row r="24" spans="1:12" ht="31.5" customHeight="1" x14ac:dyDescent="0.15">
      <c r="A24" s="22"/>
      <c r="B24" s="27"/>
      <c r="C24" s="39" t="s">
        <v>34</v>
      </c>
      <c r="D24" s="29">
        <v>14023115</v>
      </c>
      <c r="E24" s="29">
        <v>0</v>
      </c>
      <c r="F24" s="29">
        <v>0</v>
      </c>
      <c r="G24" s="29">
        <f t="shared" si="5"/>
        <v>0</v>
      </c>
      <c r="H24" s="29">
        <v>0</v>
      </c>
      <c r="I24" s="29">
        <f t="shared" si="6"/>
        <v>0</v>
      </c>
      <c r="J24" s="29">
        <v>0</v>
      </c>
      <c r="K24" s="29">
        <f t="shared" si="7"/>
        <v>0</v>
      </c>
      <c r="L24" s="30">
        <f t="shared" si="2"/>
        <v>14023115</v>
      </c>
    </row>
    <row r="25" spans="1:12" ht="31.5" customHeight="1" x14ac:dyDescent="0.15">
      <c r="A25" s="22"/>
      <c r="B25" s="27"/>
      <c r="C25" s="32" t="s">
        <v>31</v>
      </c>
      <c r="D25" s="33">
        <v>4926459</v>
      </c>
      <c r="E25" s="33">
        <v>0</v>
      </c>
      <c r="F25" s="33">
        <v>0</v>
      </c>
      <c r="G25" s="33">
        <f t="shared" si="5"/>
        <v>0</v>
      </c>
      <c r="H25" s="33">
        <v>0</v>
      </c>
      <c r="I25" s="29">
        <f t="shared" si="6"/>
        <v>0</v>
      </c>
      <c r="J25" s="33">
        <v>0</v>
      </c>
      <c r="K25" s="33">
        <f t="shared" si="7"/>
        <v>0</v>
      </c>
      <c r="L25" s="34">
        <f t="shared" si="2"/>
        <v>4926459</v>
      </c>
    </row>
    <row r="26" spans="1:12" ht="31.5" customHeight="1" x14ac:dyDescent="0.15">
      <c r="A26" s="22"/>
      <c r="B26" s="27"/>
      <c r="C26" s="62" t="s">
        <v>43</v>
      </c>
      <c r="D26" s="33">
        <v>2558970</v>
      </c>
      <c r="E26" s="33">
        <v>0</v>
      </c>
      <c r="F26" s="33">
        <v>0</v>
      </c>
      <c r="G26" s="33">
        <f t="shared" ref="G26:G28" si="8">F26-E26</f>
        <v>0</v>
      </c>
      <c r="H26" s="33">
        <v>0</v>
      </c>
      <c r="I26" s="33">
        <f t="shared" ref="I26:I28" si="9">H26-J26+F26</f>
        <v>0</v>
      </c>
      <c r="J26" s="33">
        <v>0</v>
      </c>
      <c r="K26" s="33">
        <f t="shared" ref="K26:K28" si="10">-H26+I26+J26</f>
        <v>0</v>
      </c>
      <c r="L26" s="34">
        <f t="shared" ref="L26:L28" si="11">SUM(D26,K26)</f>
        <v>2558970</v>
      </c>
    </row>
    <row r="27" spans="1:12" ht="31.5" customHeight="1" x14ac:dyDescent="0.15">
      <c r="A27" s="22"/>
      <c r="B27" s="27"/>
      <c r="C27" s="39" t="s">
        <v>49</v>
      </c>
      <c r="D27" s="29">
        <v>301314328</v>
      </c>
      <c r="E27" s="29">
        <v>0</v>
      </c>
      <c r="F27" s="29">
        <v>0</v>
      </c>
      <c r="G27" s="29">
        <f t="shared" si="8"/>
        <v>0</v>
      </c>
      <c r="H27" s="29">
        <v>0</v>
      </c>
      <c r="I27" s="29">
        <f t="shared" si="9"/>
        <v>0</v>
      </c>
      <c r="J27" s="29">
        <v>0</v>
      </c>
      <c r="K27" s="29">
        <f t="shared" si="10"/>
        <v>0</v>
      </c>
      <c r="L27" s="30">
        <f t="shared" si="11"/>
        <v>301314328</v>
      </c>
    </row>
    <row r="28" spans="1:12" ht="31.5" customHeight="1" thickBot="1" x14ac:dyDescent="0.2">
      <c r="A28" s="37"/>
      <c r="B28" s="38"/>
      <c r="C28" s="227" t="s">
        <v>50</v>
      </c>
      <c r="D28" s="41">
        <v>47880000</v>
      </c>
      <c r="E28" s="41">
        <v>0</v>
      </c>
      <c r="F28" s="41">
        <v>0</v>
      </c>
      <c r="G28" s="41">
        <f t="shared" si="8"/>
        <v>0</v>
      </c>
      <c r="H28" s="41">
        <v>0</v>
      </c>
      <c r="I28" s="41">
        <f t="shared" si="9"/>
        <v>0</v>
      </c>
      <c r="J28" s="41">
        <v>0</v>
      </c>
      <c r="K28" s="41">
        <f t="shared" si="10"/>
        <v>0</v>
      </c>
      <c r="L28" s="228">
        <f t="shared" si="11"/>
        <v>47880000</v>
      </c>
    </row>
    <row r="29" spans="1:12" ht="14.25" thickBot="1" x14ac:dyDescent="0.2">
      <c r="A29" s="197"/>
      <c r="B29" s="198"/>
      <c r="C29" s="199"/>
      <c r="D29" s="200"/>
      <c r="E29" s="201"/>
      <c r="F29" s="201"/>
      <c r="G29" s="201"/>
      <c r="H29" s="201"/>
      <c r="I29" s="201"/>
      <c r="J29" s="201"/>
      <c r="K29" s="201"/>
      <c r="L29" s="202"/>
    </row>
  </sheetData>
  <mergeCells count="17">
    <mergeCell ref="B13:C13"/>
    <mergeCell ref="I5:J5"/>
    <mergeCell ref="K5:K6"/>
    <mergeCell ref="A7:C7"/>
    <mergeCell ref="A8:C8"/>
    <mergeCell ref="A9:C9"/>
    <mergeCell ref="B10:C10"/>
    <mergeCell ref="A4:C6"/>
    <mergeCell ref="D4:D6"/>
    <mergeCell ref="E4:G4"/>
    <mergeCell ref="H4:K4"/>
    <mergeCell ref="A1:L1"/>
    <mergeCell ref="L4:L6"/>
    <mergeCell ref="E5:E6"/>
    <mergeCell ref="F5:F6"/>
    <mergeCell ref="G5:G6"/>
    <mergeCell ref="H5:H6"/>
  </mergeCells>
  <phoneticPr fontId="35" type="noConversion"/>
  <printOptions horizontalCentered="1"/>
  <pageMargins left="0.27559055118110237" right="0.19685039370078741" top="0.78740157480314965" bottom="0.39370078740157483" header="0.51181102362204722" footer="0.35433070866141736"/>
  <pageSetup paperSize="12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9"/>
  <sheetViews>
    <sheetView view="pageBreakPreview" zoomScale="85" workbookViewId="0">
      <pane ySplit="5" topLeftCell="A6" activePane="bottomLeft" state="frozen"/>
      <selection activeCell="C2" sqref="C2"/>
      <selection pane="bottomLeft" activeCell="C51" sqref="C51"/>
    </sheetView>
  </sheetViews>
  <sheetFormatPr defaultRowHeight="13.5" x14ac:dyDescent="0.15"/>
  <cols>
    <col min="1" max="1" width="5" style="4" customWidth="1"/>
    <col min="2" max="2" width="8" style="4" customWidth="1"/>
    <col min="3" max="3" width="34.6640625" style="1" customWidth="1"/>
    <col min="4" max="4" width="15.6640625" style="1" bestFit="1" customWidth="1"/>
    <col min="5" max="5" width="16.109375" style="1" customWidth="1"/>
    <col min="6" max="6" width="15.5546875" style="1" customWidth="1"/>
    <col min="7" max="7" width="16" style="1" customWidth="1"/>
    <col min="8" max="8" width="11.6640625" style="43" customWidth="1"/>
    <col min="9" max="9" width="8.88671875" style="1"/>
    <col min="10" max="13" width="10.44140625" style="1" customWidth="1"/>
    <col min="14" max="15" width="10.44140625" style="134" customWidth="1"/>
    <col min="16" max="16" width="14.33203125" style="1" customWidth="1"/>
    <col min="17" max="16384" width="8.88671875" style="1"/>
  </cols>
  <sheetData>
    <row r="1" spans="1:17" ht="31.5" x14ac:dyDescent="0.15">
      <c r="A1" s="254" t="s">
        <v>59</v>
      </c>
      <c r="B1" s="254"/>
      <c r="C1" s="254"/>
      <c r="D1" s="254"/>
      <c r="E1" s="254"/>
      <c r="F1" s="254"/>
      <c r="G1" s="254"/>
    </row>
    <row r="2" spans="1:17" ht="18.75" x14ac:dyDescent="0.15">
      <c r="A2" s="255"/>
      <c r="B2" s="255"/>
      <c r="C2" s="255"/>
      <c r="D2" s="255"/>
      <c r="E2" s="255"/>
      <c r="F2" s="255"/>
      <c r="G2" s="255"/>
    </row>
    <row r="3" spans="1:17" ht="20.25" customHeight="1" thickBot="1" x14ac:dyDescent="0.2">
      <c r="A3" s="47"/>
      <c r="B3" s="47"/>
      <c r="C3" s="48"/>
      <c r="D3" s="48"/>
      <c r="E3" s="48"/>
      <c r="F3" s="48"/>
      <c r="G3" s="49" t="s">
        <v>36</v>
      </c>
    </row>
    <row r="4" spans="1:17" s="3" customFormat="1" ht="24" customHeight="1" x14ac:dyDescent="0.15">
      <c r="A4" s="264" t="s">
        <v>37</v>
      </c>
      <c r="B4" s="266" t="s">
        <v>38</v>
      </c>
      <c r="C4" s="266" t="s">
        <v>39</v>
      </c>
      <c r="D4" s="260" t="s">
        <v>42</v>
      </c>
      <c r="E4" s="262" t="s">
        <v>13</v>
      </c>
      <c r="F4" s="262"/>
      <c r="G4" s="260" t="s">
        <v>3</v>
      </c>
      <c r="H4" s="42"/>
      <c r="N4" s="136"/>
      <c r="O4" s="136"/>
    </row>
    <row r="5" spans="1:17" s="3" customFormat="1" ht="28.5" customHeight="1" thickBot="1" x14ac:dyDescent="0.2">
      <c r="A5" s="265"/>
      <c r="B5" s="267"/>
      <c r="C5" s="267"/>
      <c r="D5" s="261"/>
      <c r="E5" s="40" t="s">
        <v>14</v>
      </c>
      <c r="F5" s="40" t="s">
        <v>15</v>
      </c>
      <c r="G5" s="263"/>
      <c r="H5" s="42"/>
      <c r="N5" s="136"/>
      <c r="O5" s="136"/>
    </row>
    <row r="6" spans="1:17" s="3" customFormat="1" ht="39.950000000000003" hidden="1" customHeight="1" thickBot="1" x14ac:dyDescent="0.2">
      <c r="A6" s="256" t="s">
        <v>40</v>
      </c>
      <c r="B6" s="257"/>
      <c r="C6" s="257"/>
      <c r="D6" s="88">
        <v>9559555644</v>
      </c>
      <c r="E6" s="88">
        <f>SUM(E7:E9)</f>
        <v>0</v>
      </c>
      <c r="F6" s="88">
        <f>SUM(F7:F9)</f>
        <v>0</v>
      </c>
      <c r="G6" s="88">
        <f t="shared" ref="G6:G12" si="0">D6-E6+F6</f>
        <v>9559555644</v>
      </c>
      <c r="H6" s="137">
        <f>G6-D6</f>
        <v>0</v>
      </c>
      <c r="I6" s="3" t="b">
        <f>G6=G10</f>
        <v>1</v>
      </c>
      <c r="J6" s="123" t="s">
        <v>91</v>
      </c>
      <c r="K6" s="146">
        <f>G6-G10</f>
        <v>0</v>
      </c>
      <c r="N6" s="136"/>
      <c r="O6" s="136"/>
    </row>
    <row r="7" spans="1:17" customFormat="1" ht="39.950000000000003" hidden="1" customHeight="1" x14ac:dyDescent="0.15">
      <c r="A7" s="94"/>
      <c r="B7" s="95"/>
      <c r="C7" s="96"/>
      <c r="D7" s="72"/>
      <c r="E7" s="72"/>
      <c r="F7" s="72">
        <v>0</v>
      </c>
      <c r="G7" s="80">
        <f t="shared" si="0"/>
        <v>0</v>
      </c>
      <c r="H7" s="129"/>
      <c r="J7" s="125"/>
      <c r="N7" s="133"/>
      <c r="O7" s="133"/>
    </row>
    <row r="8" spans="1:17" customFormat="1" ht="39.950000000000003" hidden="1" customHeight="1" x14ac:dyDescent="0.15">
      <c r="A8" s="89"/>
      <c r="B8" s="90"/>
      <c r="C8" s="51"/>
      <c r="D8" s="52"/>
      <c r="E8" s="52"/>
      <c r="F8" s="52"/>
      <c r="G8" s="92">
        <f t="shared" si="0"/>
        <v>0</v>
      </c>
      <c r="N8" s="133"/>
      <c r="O8" s="133"/>
    </row>
    <row r="9" spans="1:17" s="3" customFormat="1" ht="39.950000000000003" hidden="1" customHeight="1" thickBot="1" x14ac:dyDescent="0.2">
      <c r="A9" s="83"/>
      <c r="B9" s="53"/>
      <c r="C9" s="54"/>
      <c r="D9" s="55"/>
      <c r="E9" s="56"/>
      <c r="F9" s="55"/>
      <c r="G9" s="55">
        <f t="shared" si="0"/>
        <v>0</v>
      </c>
      <c r="H9" s="42"/>
      <c r="N9" s="136" t="b">
        <f>O9=O10</f>
        <v>1</v>
      </c>
      <c r="O9" s="139">
        <f>K10-M10-E6+F6</f>
        <v>73677</v>
      </c>
    </row>
    <row r="10" spans="1:17" s="3" customFormat="1" ht="39.950000000000003" customHeight="1" thickBot="1" x14ac:dyDescent="0.2">
      <c r="A10" s="73" t="s">
        <v>41</v>
      </c>
      <c r="B10" s="57"/>
      <c r="C10" s="57"/>
      <c r="D10" s="84">
        <v>9559555644</v>
      </c>
      <c r="E10" s="84">
        <f>SUM(E11,E15,E19,E28,E35,E41,E48)</f>
        <v>473677</v>
      </c>
      <c r="F10" s="84">
        <f>SUM(F11,F15,F19,F28,F35,F41,F48)</f>
        <v>473677</v>
      </c>
      <c r="G10" s="84">
        <f t="shared" si="0"/>
        <v>9559555644</v>
      </c>
      <c r="H10" s="124">
        <f>G10-D10</f>
        <v>0</v>
      </c>
      <c r="J10" s="123" t="s">
        <v>92</v>
      </c>
      <c r="K10" s="121">
        <f>E11+E15+E19+E28+E35+E41</f>
        <v>473677</v>
      </c>
      <c r="L10" s="122" t="s">
        <v>89</v>
      </c>
      <c r="M10" s="126">
        <f>F11+F15+F19+F28+F35+F41</f>
        <v>400000</v>
      </c>
      <c r="N10" s="122" t="s">
        <v>90</v>
      </c>
      <c r="O10" s="126">
        <f>E10-M10-E6+F6</f>
        <v>73677</v>
      </c>
      <c r="P10" s="127" t="s">
        <v>93</v>
      </c>
      <c r="Q10" s="130" t="b">
        <f>F10=M10+F48</f>
        <v>1</v>
      </c>
    </row>
    <row r="11" spans="1:17" s="3" customFormat="1" ht="39.950000000000003" hidden="1" customHeight="1" x14ac:dyDescent="0.15">
      <c r="A11" s="258" t="s">
        <v>46</v>
      </c>
      <c r="B11" s="259"/>
      <c r="C11" s="259"/>
      <c r="D11" s="50"/>
      <c r="E11" s="46">
        <f>SUM(E14:E14)</f>
        <v>0</v>
      </c>
      <c r="F11" s="46">
        <f t="shared" ref="F11" si="1">SUM(F14:F14)</f>
        <v>0</v>
      </c>
      <c r="G11" s="46">
        <f t="shared" si="0"/>
        <v>0</v>
      </c>
      <c r="H11" s="42"/>
      <c r="J11" s="131"/>
      <c r="K11" s="120"/>
      <c r="L11" s="132"/>
      <c r="M11" s="132"/>
      <c r="N11" s="132"/>
      <c r="O11" s="132"/>
      <c r="P11" s="132"/>
    </row>
    <row r="12" spans="1:17" s="3" customFormat="1" ht="39.950000000000003" hidden="1" customHeight="1" x14ac:dyDescent="0.15">
      <c r="A12" s="79"/>
      <c r="B12" s="97"/>
      <c r="C12" s="98"/>
      <c r="D12" s="75"/>
      <c r="E12" s="75"/>
      <c r="F12" s="75"/>
      <c r="G12" s="80">
        <f t="shared" si="0"/>
        <v>0</v>
      </c>
      <c r="H12" s="42"/>
      <c r="N12" s="136"/>
      <c r="O12" s="136"/>
    </row>
    <row r="13" spans="1:17" s="3" customFormat="1" ht="39.950000000000003" hidden="1" customHeight="1" x14ac:dyDescent="0.15">
      <c r="A13" s="104"/>
      <c r="B13" s="105"/>
      <c r="C13" s="58"/>
      <c r="D13" s="59"/>
      <c r="E13" s="59"/>
      <c r="F13" s="59"/>
      <c r="G13" s="92">
        <f t="shared" ref="G13:G14" si="2">D13-E13+F13</f>
        <v>0</v>
      </c>
      <c r="H13" s="42"/>
      <c r="N13" s="136"/>
      <c r="O13" s="136"/>
    </row>
    <row r="14" spans="1:17" s="3" customFormat="1" ht="39.950000000000003" hidden="1" customHeight="1" x14ac:dyDescent="0.15">
      <c r="A14" s="99"/>
      <c r="B14" s="100"/>
      <c r="C14" s="101"/>
      <c r="D14" s="102"/>
      <c r="E14" s="102"/>
      <c r="F14" s="102"/>
      <c r="G14" s="103">
        <f t="shared" si="2"/>
        <v>0</v>
      </c>
      <c r="H14" s="42"/>
      <c r="N14" s="136"/>
      <c r="O14" s="136"/>
    </row>
    <row r="15" spans="1:17" s="3" customFormat="1" ht="39.950000000000003" customHeight="1" x14ac:dyDescent="0.15">
      <c r="A15" s="258" t="s">
        <v>47</v>
      </c>
      <c r="B15" s="259"/>
      <c r="C15" s="259"/>
      <c r="D15" s="50"/>
      <c r="E15" s="46">
        <f>SUM(E16:E18)</f>
        <v>13677</v>
      </c>
      <c r="F15" s="46">
        <f>SUM(F16:F18)</f>
        <v>0</v>
      </c>
      <c r="G15" s="46">
        <f t="shared" ref="G15:G20" si="3">D15-E15+F15</f>
        <v>-13677</v>
      </c>
      <c r="H15" s="42"/>
      <c r="N15" s="136"/>
      <c r="O15" s="136"/>
    </row>
    <row r="16" spans="1:17" s="3" customFormat="1" ht="39.950000000000003" customHeight="1" x14ac:dyDescent="0.15">
      <c r="A16" s="118">
        <v>162</v>
      </c>
      <c r="B16" s="210" t="s">
        <v>61</v>
      </c>
      <c r="C16" s="211" t="s">
        <v>62</v>
      </c>
      <c r="D16" s="212">
        <v>52084</v>
      </c>
      <c r="E16" s="213">
        <v>13021</v>
      </c>
      <c r="F16" s="213">
        <v>0</v>
      </c>
      <c r="G16" s="150">
        <f t="shared" si="3"/>
        <v>39063</v>
      </c>
      <c r="H16" s="42"/>
      <c r="N16" s="136"/>
      <c r="O16" s="136"/>
    </row>
    <row r="17" spans="1:15" s="3" customFormat="1" ht="39.950000000000003" customHeight="1" x14ac:dyDescent="0.15">
      <c r="A17" s="159">
        <v>162</v>
      </c>
      <c r="B17" s="160" t="s">
        <v>63</v>
      </c>
      <c r="C17" s="214" t="s">
        <v>64</v>
      </c>
      <c r="D17" s="215">
        <v>2625</v>
      </c>
      <c r="E17" s="157">
        <v>656</v>
      </c>
      <c r="F17" s="157">
        <v>0</v>
      </c>
      <c r="G17" s="154">
        <f t="shared" si="3"/>
        <v>1969</v>
      </c>
      <c r="H17" s="42"/>
      <c r="N17" s="136"/>
      <c r="O17" s="136"/>
    </row>
    <row r="18" spans="1:15" s="3" customFormat="1" ht="39.950000000000003" hidden="1" customHeight="1" x14ac:dyDescent="0.15">
      <c r="A18" s="106"/>
      <c r="B18" s="107"/>
      <c r="C18" s="61"/>
      <c r="D18" s="108"/>
      <c r="E18" s="102"/>
      <c r="F18" s="102"/>
      <c r="G18" s="103">
        <f t="shared" si="3"/>
        <v>0</v>
      </c>
      <c r="H18" s="42"/>
      <c r="N18" s="136"/>
      <c r="O18" s="136"/>
    </row>
    <row r="19" spans="1:15" s="3" customFormat="1" ht="39.950000000000003" customHeight="1" x14ac:dyDescent="0.15">
      <c r="A19" s="258" t="s">
        <v>44</v>
      </c>
      <c r="B19" s="259"/>
      <c r="C19" s="259"/>
      <c r="D19" s="50"/>
      <c r="E19" s="46">
        <f>SUM(E20:E27)</f>
        <v>430000</v>
      </c>
      <c r="F19" s="46">
        <f>SUM(F20:F27)</f>
        <v>370000</v>
      </c>
      <c r="G19" s="46">
        <f t="shared" si="3"/>
        <v>-60000</v>
      </c>
      <c r="H19" s="44"/>
      <c r="N19" s="136"/>
      <c r="O19" s="136"/>
    </row>
    <row r="20" spans="1:15" s="45" customFormat="1" ht="39.950000000000003" customHeight="1" x14ac:dyDescent="0.15">
      <c r="A20" s="147">
        <v>195</v>
      </c>
      <c r="B20" s="148" t="s">
        <v>68</v>
      </c>
      <c r="C20" s="149" t="s">
        <v>69</v>
      </c>
      <c r="D20" s="150">
        <v>100000</v>
      </c>
      <c r="E20" s="150">
        <v>30000</v>
      </c>
      <c r="F20" s="150">
        <v>0</v>
      </c>
      <c r="G20" s="150">
        <f t="shared" si="3"/>
        <v>70000</v>
      </c>
      <c r="H20" s="44"/>
      <c r="N20" s="138"/>
      <c r="O20" s="138"/>
    </row>
    <row r="21" spans="1:15" s="45" customFormat="1" ht="39.950000000000003" customHeight="1" x14ac:dyDescent="0.15">
      <c r="A21" s="151">
        <v>195</v>
      </c>
      <c r="B21" s="152" t="s">
        <v>70</v>
      </c>
      <c r="C21" s="153" t="s">
        <v>71</v>
      </c>
      <c r="D21" s="154">
        <v>125000</v>
      </c>
      <c r="E21" s="154">
        <v>0</v>
      </c>
      <c r="F21" s="154">
        <v>10000</v>
      </c>
      <c r="G21" s="154">
        <f t="shared" ref="G21:G26" si="4">D21-E21+F21</f>
        <v>135000</v>
      </c>
      <c r="H21" s="44"/>
      <c r="N21" s="138"/>
      <c r="O21" s="138"/>
    </row>
    <row r="22" spans="1:15" s="45" customFormat="1" ht="39.950000000000003" customHeight="1" x14ac:dyDescent="0.15">
      <c r="A22" s="151">
        <v>195</v>
      </c>
      <c r="B22" s="152" t="s">
        <v>70</v>
      </c>
      <c r="C22" s="153" t="s">
        <v>72</v>
      </c>
      <c r="D22" s="154">
        <v>150000</v>
      </c>
      <c r="E22" s="154">
        <v>0</v>
      </c>
      <c r="F22" s="154">
        <v>10000</v>
      </c>
      <c r="G22" s="154">
        <f t="shared" si="4"/>
        <v>160000</v>
      </c>
      <c r="H22" s="44"/>
      <c r="N22" s="138"/>
      <c r="O22" s="138"/>
    </row>
    <row r="23" spans="1:15" s="45" customFormat="1" ht="39.950000000000003" customHeight="1" x14ac:dyDescent="0.15">
      <c r="A23" s="151">
        <v>202</v>
      </c>
      <c r="B23" s="152" t="s">
        <v>75</v>
      </c>
      <c r="C23" s="153" t="s">
        <v>76</v>
      </c>
      <c r="D23" s="154">
        <v>900000</v>
      </c>
      <c r="E23" s="154">
        <v>0</v>
      </c>
      <c r="F23" s="154">
        <v>300000</v>
      </c>
      <c r="G23" s="154">
        <f t="shared" si="4"/>
        <v>1200000</v>
      </c>
      <c r="H23" s="44"/>
      <c r="N23" s="138"/>
      <c r="O23" s="138"/>
    </row>
    <row r="24" spans="1:15" s="45" customFormat="1" ht="39.950000000000003" customHeight="1" x14ac:dyDescent="0.15">
      <c r="A24" s="151">
        <v>205</v>
      </c>
      <c r="B24" s="155" t="s">
        <v>65</v>
      </c>
      <c r="C24" s="156" t="s">
        <v>77</v>
      </c>
      <c r="D24" s="157">
        <v>300000</v>
      </c>
      <c r="E24" s="157">
        <v>300000</v>
      </c>
      <c r="F24" s="157">
        <v>0</v>
      </c>
      <c r="G24" s="154">
        <f t="shared" si="4"/>
        <v>0</v>
      </c>
      <c r="H24" s="44"/>
      <c r="N24" s="138"/>
      <c r="O24" s="138"/>
    </row>
    <row r="25" spans="1:15" s="138" customFormat="1" ht="39.950000000000003" customHeight="1" x14ac:dyDescent="0.15">
      <c r="A25" s="151">
        <v>262</v>
      </c>
      <c r="B25" s="155" t="s">
        <v>95</v>
      </c>
      <c r="C25" s="158" t="s">
        <v>96</v>
      </c>
      <c r="D25" s="157">
        <v>400000</v>
      </c>
      <c r="E25" s="157">
        <v>100000</v>
      </c>
      <c r="F25" s="157">
        <v>0</v>
      </c>
      <c r="G25" s="154">
        <f t="shared" si="4"/>
        <v>300000</v>
      </c>
      <c r="H25" s="137"/>
    </row>
    <row r="26" spans="1:15" s="45" customFormat="1" ht="39.950000000000003" customHeight="1" x14ac:dyDescent="0.15">
      <c r="A26" s="159">
        <v>263</v>
      </c>
      <c r="B26" s="160" t="s">
        <v>68</v>
      </c>
      <c r="C26" s="161" t="s">
        <v>78</v>
      </c>
      <c r="D26" s="64">
        <v>50000</v>
      </c>
      <c r="E26" s="64">
        <v>0</v>
      </c>
      <c r="F26" s="64">
        <v>50000</v>
      </c>
      <c r="G26" s="154">
        <f t="shared" si="4"/>
        <v>100000</v>
      </c>
      <c r="H26" s="44"/>
      <c r="N26" s="138"/>
      <c r="O26" s="138"/>
    </row>
    <row r="27" spans="1:15" s="45" customFormat="1" ht="39.950000000000003" hidden="1" customHeight="1" x14ac:dyDescent="0.15">
      <c r="A27" s="109"/>
      <c r="B27" s="110"/>
      <c r="C27" s="101"/>
      <c r="D27" s="102"/>
      <c r="E27" s="102"/>
      <c r="F27" s="102"/>
      <c r="G27" s="103">
        <f>D27-E27+F27</f>
        <v>0</v>
      </c>
      <c r="H27" s="44"/>
      <c r="N27" s="138"/>
      <c r="O27" s="138"/>
    </row>
    <row r="28" spans="1:15" s="3" customFormat="1" ht="39.950000000000003" hidden="1" customHeight="1" x14ac:dyDescent="0.15">
      <c r="A28" s="258" t="s">
        <v>57</v>
      </c>
      <c r="B28" s="259"/>
      <c r="C28" s="259"/>
      <c r="D28" s="50"/>
      <c r="E28" s="46">
        <f>SUM(E29:E34)</f>
        <v>0</v>
      </c>
      <c r="F28" s="46">
        <f>SUM(F29:F34)</f>
        <v>0</v>
      </c>
      <c r="G28" s="46">
        <f>D28-E28+F28</f>
        <v>0</v>
      </c>
      <c r="H28" s="44"/>
      <c r="N28" s="136"/>
      <c r="O28" s="136"/>
    </row>
    <row r="29" spans="1:15" s="45" customFormat="1" ht="39.950000000000003" hidden="1" customHeight="1" x14ac:dyDescent="0.15">
      <c r="A29" s="118"/>
      <c r="B29" s="119"/>
      <c r="C29" s="116"/>
      <c r="D29" s="117"/>
      <c r="E29" s="60"/>
      <c r="F29" s="60"/>
      <c r="G29" s="80">
        <f>D29-E29+F29</f>
        <v>0</v>
      </c>
      <c r="H29" s="44"/>
      <c r="N29" s="138"/>
      <c r="O29" s="138"/>
    </row>
    <row r="30" spans="1:15" s="45" customFormat="1" ht="39.950000000000003" hidden="1" customHeight="1" x14ac:dyDescent="0.15">
      <c r="A30" s="65"/>
      <c r="B30" s="93"/>
      <c r="C30" s="66"/>
      <c r="D30" s="64"/>
      <c r="E30" s="67"/>
      <c r="F30" s="67"/>
      <c r="G30" s="92">
        <f>D30-E30+F30</f>
        <v>0</v>
      </c>
      <c r="H30" s="44"/>
      <c r="N30" s="138"/>
      <c r="O30" s="138"/>
    </row>
    <row r="31" spans="1:15" s="45" customFormat="1" ht="39.950000000000003" hidden="1" customHeight="1" x14ac:dyDescent="0.15">
      <c r="A31" s="65"/>
      <c r="B31" s="93"/>
      <c r="C31" s="66"/>
      <c r="D31" s="64"/>
      <c r="E31" s="67"/>
      <c r="F31" s="67"/>
      <c r="G31" s="92">
        <f t="shared" ref="G31:G33" si="5">D31-E31+F31</f>
        <v>0</v>
      </c>
      <c r="H31" s="44"/>
      <c r="N31" s="138"/>
      <c r="O31" s="138"/>
    </row>
    <row r="32" spans="1:15" s="45" customFormat="1" ht="39.950000000000003" hidden="1" customHeight="1" x14ac:dyDescent="0.15">
      <c r="A32" s="65"/>
      <c r="B32" s="93"/>
      <c r="C32" s="66"/>
      <c r="D32" s="64"/>
      <c r="E32" s="67"/>
      <c r="F32" s="67"/>
      <c r="G32" s="92">
        <f t="shared" si="5"/>
        <v>0</v>
      </c>
      <c r="H32" s="44"/>
      <c r="N32" s="138"/>
      <c r="O32" s="138"/>
    </row>
    <row r="33" spans="1:15" s="45" customFormat="1" ht="39.950000000000003" hidden="1" customHeight="1" x14ac:dyDescent="0.15">
      <c r="A33" s="65"/>
      <c r="B33" s="93"/>
      <c r="C33" s="66"/>
      <c r="D33" s="64"/>
      <c r="E33" s="67"/>
      <c r="F33" s="67"/>
      <c r="G33" s="92">
        <f t="shared" si="5"/>
        <v>0</v>
      </c>
      <c r="H33" s="44"/>
      <c r="N33" s="138"/>
      <c r="O33" s="138"/>
    </row>
    <row r="34" spans="1:15" s="45" customFormat="1" ht="39.950000000000003" hidden="1" customHeight="1" x14ac:dyDescent="0.15">
      <c r="A34" s="111"/>
      <c r="B34" s="112"/>
      <c r="C34" s="113"/>
      <c r="D34" s="114"/>
      <c r="E34" s="115"/>
      <c r="F34" s="115"/>
      <c r="G34" s="103">
        <f>D34-E34+F34</f>
        <v>0</v>
      </c>
      <c r="H34" s="44"/>
      <c r="N34" s="138"/>
      <c r="O34" s="138"/>
    </row>
    <row r="35" spans="1:15" s="3" customFormat="1" ht="39.950000000000003" customHeight="1" x14ac:dyDescent="0.15">
      <c r="A35" s="258" t="s">
        <v>45</v>
      </c>
      <c r="B35" s="259"/>
      <c r="C35" s="259"/>
      <c r="D35" s="50"/>
      <c r="E35" s="46">
        <f>SUM(E36:E40)</f>
        <v>30000</v>
      </c>
      <c r="F35" s="46">
        <f>SUM(F36:F40)</f>
        <v>30000</v>
      </c>
      <c r="G35" s="46">
        <f>D35-E35+F35</f>
        <v>0</v>
      </c>
      <c r="H35" s="44"/>
      <c r="N35" s="136"/>
      <c r="O35" s="136"/>
    </row>
    <row r="36" spans="1:15" s="45" customFormat="1" ht="39.950000000000003" customHeight="1" x14ac:dyDescent="0.15">
      <c r="A36" s="147">
        <v>411</v>
      </c>
      <c r="B36" s="148" t="s">
        <v>73</v>
      </c>
      <c r="C36" s="216" t="s">
        <v>79</v>
      </c>
      <c r="D36" s="150">
        <v>70000</v>
      </c>
      <c r="E36" s="157">
        <v>0</v>
      </c>
      <c r="F36" s="157">
        <v>30000</v>
      </c>
      <c r="G36" s="150">
        <f>D36-E36+F36</f>
        <v>100000</v>
      </c>
      <c r="H36" s="44"/>
      <c r="N36" s="138"/>
      <c r="O36" s="138"/>
    </row>
    <row r="37" spans="1:15" s="45" customFormat="1" ht="39.950000000000003" customHeight="1" x14ac:dyDescent="0.15">
      <c r="A37" s="151">
        <v>411</v>
      </c>
      <c r="B37" s="155" t="s">
        <v>74</v>
      </c>
      <c r="C37" s="217" t="s">
        <v>80</v>
      </c>
      <c r="D37" s="157">
        <v>5460000</v>
      </c>
      <c r="E37" s="157">
        <v>30000</v>
      </c>
      <c r="F37" s="157">
        <v>0</v>
      </c>
      <c r="G37" s="154">
        <f>D37-E37+F37</f>
        <v>5430000</v>
      </c>
      <c r="H37" s="44"/>
      <c r="N37" s="138"/>
      <c r="O37" s="138"/>
    </row>
    <row r="38" spans="1:15" s="45" customFormat="1" ht="39.950000000000003" hidden="1" customHeight="1" x14ac:dyDescent="0.15">
      <c r="A38" s="65"/>
      <c r="B38" s="93"/>
      <c r="C38" s="66"/>
      <c r="D38" s="64"/>
      <c r="E38" s="67"/>
      <c r="F38" s="67"/>
      <c r="G38" s="92">
        <f t="shared" ref="G38:G39" si="6">D38-E38+F38</f>
        <v>0</v>
      </c>
      <c r="H38" s="44"/>
      <c r="N38" s="138"/>
      <c r="O38" s="138"/>
    </row>
    <row r="39" spans="1:15" s="45" customFormat="1" ht="39.950000000000003" hidden="1" customHeight="1" x14ac:dyDescent="0.15">
      <c r="A39" s="65"/>
      <c r="B39" s="93"/>
      <c r="C39" s="66"/>
      <c r="D39" s="64"/>
      <c r="E39" s="67"/>
      <c r="F39" s="67"/>
      <c r="G39" s="92">
        <f t="shared" si="6"/>
        <v>0</v>
      </c>
      <c r="H39" s="44"/>
      <c r="N39" s="138"/>
      <c r="O39" s="138"/>
    </row>
    <row r="40" spans="1:15" s="45" customFormat="1" ht="39.950000000000003" hidden="1" customHeight="1" x14ac:dyDescent="0.15">
      <c r="A40" s="111"/>
      <c r="B40" s="112"/>
      <c r="C40" s="113"/>
      <c r="D40" s="114"/>
      <c r="E40" s="115"/>
      <c r="F40" s="115"/>
      <c r="G40" s="103">
        <f>D40-E40+F40</f>
        <v>0</v>
      </c>
      <c r="H40" s="44"/>
      <c r="N40" s="138"/>
      <c r="O40" s="138"/>
    </row>
    <row r="41" spans="1:15" s="3" customFormat="1" ht="39.950000000000003" hidden="1" customHeight="1" x14ac:dyDescent="0.15">
      <c r="A41" s="258" t="s">
        <v>88</v>
      </c>
      <c r="B41" s="259"/>
      <c r="C41" s="259"/>
      <c r="D41" s="50"/>
      <c r="E41" s="46">
        <f>SUM(E42:E47)</f>
        <v>0</v>
      </c>
      <c r="F41" s="46">
        <f>SUM(F42:F47)</f>
        <v>0</v>
      </c>
      <c r="G41" s="46">
        <f>D41-E41+F41</f>
        <v>0</v>
      </c>
      <c r="H41" s="44"/>
      <c r="N41" s="136"/>
      <c r="O41" s="136"/>
    </row>
    <row r="42" spans="1:15" s="45" customFormat="1" ht="39.950000000000003" hidden="1" customHeight="1" x14ac:dyDescent="0.15">
      <c r="A42" s="91"/>
      <c r="B42" s="74"/>
      <c r="C42" s="81"/>
      <c r="D42" s="80"/>
      <c r="E42" s="59"/>
      <c r="F42" s="59"/>
      <c r="G42" s="80">
        <f>D42-E42+F42</f>
        <v>0</v>
      </c>
      <c r="H42" s="44"/>
      <c r="N42" s="138"/>
      <c r="O42" s="138"/>
    </row>
    <row r="43" spans="1:15" s="45" customFormat="1" ht="39.950000000000003" hidden="1" customHeight="1" x14ac:dyDescent="0.15">
      <c r="A43" s="76"/>
      <c r="B43" s="77"/>
      <c r="C43" s="82"/>
      <c r="D43" s="59"/>
      <c r="E43" s="59"/>
      <c r="F43" s="59"/>
      <c r="G43" s="92">
        <f>D43-E43+F43</f>
        <v>0</v>
      </c>
      <c r="H43" s="44"/>
      <c r="N43" s="138"/>
      <c r="O43" s="138"/>
    </row>
    <row r="44" spans="1:15" s="45" customFormat="1" ht="39.950000000000003" hidden="1" customHeight="1" x14ac:dyDescent="0.15">
      <c r="A44" s="76"/>
      <c r="B44" s="77"/>
      <c r="C44" s="82"/>
      <c r="D44" s="59"/>
      <c r="E44" s="59"/>
      <c r="F44" s="59"/>
      <c r="G44" s="92">
        <f t="shared" ref="G44:G46" si="7">D44-E44+F44</f>
        <v>0</v>
      </c>
      <c r="H44" s="44"/>
      <c r="N44" s="138"/>
      <c r="O44" s="138"/>
    </row>
    <row r="45" spans="1:15" s="45" customFormat="1" ht="39.950000000000003" hidden="1" customHeight="1" x14ac:dyDescent="0.15">
      <c r="A45" s="65"/>
      <c r="B45" s="93"/>
      <c r="C45" s="66"/>
      <c r="D45" s="64"/>
      <c r="E45" s="67"/>
      <c r="F45" s="67"/>
      <c r="G45" s="92">
        <f t="shared" si="7"/>
        <v>0</v>
      </c>
      <c r="H45" s="44"/>
      <c r="N45" s="138"/>
      <c r="O45" s="138"/>
    </row>
    <row r="46" spans="1:15" s="45" customFormat="1" ht="39.950000000000003" hidden="1" customHeight="1" x14ac:dyDescent="0.15">
      <c r="A46" s="65"/>
      <c r="B46" s="93"/>
      <c r="C46" s="66"/>
      <c r="D46" s="64"/>
      <c r="E46" s="67"/>
      <c r="F46" s="67"/>
      <c r="G46" s="92">
        <f t="shared" si="7"/>
        <v>0</v>
      </c>
      <c r="H46" s="44"/>
      <c r="N46" s="138"/>
      <c r="O46" s="138"/>
    </row>
    <row r="47" spans="1:15" s="45" customFormat="1" ht="39.950000000000003" hidden="1" customHeight="1" x14ac:dyDescent="0.15">
      <c r="A47" s="111"/>
      <c r="B47" s="112"/>
      <c r="C47" s="113"/>
      <c r="D47" s="114"/>
      <c r="E47" s="115"/>
      <c r="F47" s="115"/>
      <c r="G47" s="103">
        <f>D47-E47+F47</f>
        <v>0</v>
      </c>
      <c r="H47" s="44"/>
      <c r="N47" s="138"/>
      <c r="O47" s="138"/>
    </row>
    <row r="48" spans="1:15" s="45" customFormat="1" ht="39.950000000000003" customHeight="1" x14ac:dyDescent="0.15">
      <c r="A48" s="258" t="s">
        <v>58</v>
      </c>
      <c r="B48" s="259"/>
      <c r="C48" s="259"/>
      <c r="D48" s="46"/>
      <c r="E48" s="46">
        <f>SUM(E49:E49)</f>
        <v>0</v>
      </c>
      <c r="F48" s="46">
        <f>SUM(F49:F49)</f>
        <v>73677</v>
      </c>
      <c r="G48" s="46">
        <f>D48-E48+F48</f>
        <v>73677</v>
      </c>
      <c r="H48" s="44"/>
      <c r="N48" s="138"/>
      <c r="O48" s="138"/>
    </row>
    <row r="49" spans="1:15" s="45" customFormat="1" ht="39.950000000000003" customHeight="1" thickBot="1" x14ac:dyDescent="0.2">
      <c r="A49" s="140">
        <v>150</v>
      </c>
      <c r="B49" s="141" t="s">
        <v>87</v>
      </c>
      <c r="C49" s="142" t="s">
        <v>58</v>
      </c>
      <c r="D49" s="143">
        <v>0</v>
      </c>
      <c r="E49" s="144">
        <v>0</v>
      </c>
      <c r="F49" s="144">
        <v>73677</v>
      </c>
      <c r="G49" s="145">
        <f>D49-E49+F49</f>
        <v>73677</v>
      </c>
      <c r="H49" s="44"/>
      <c r="N49" s="138"/>
      <c r="O49" s="138"/>
    </row>
  </sheetData>
  <mergeCells count="16">
    <mergeCell ref="A48:C48"/>
    <mergeCell ref="A35:C35"/>
    <mergeCell ref="D4:D5"/>
    <mergeCell ref="E4:F4"/>
    <mergeCell ref="G4:G5"/>
    <mergeCell ref="A4:A5"/>
    <mergeCell ref="B4:B5"/>
    <mergeCell ref="C4:C5"/>
    <mergeCell ref="A19:C19"/>
    <mergeCell ref="A41:C41"/>
    <mergeCell ref="A1:G1"/>
    <mergeCell ref="A2:G2"/>
    <mergeCell ref="A6:C6"/>
    <mergeCell ref="A28:C28"/>
    <mergeCell ref="A11:C11"/>
    <mergeCell ref="A15:C15"/>
  </mergeCells>
  <phoneticPr fontId="35" type="noConversion"/>
  <printOptions horizontalCentered="1"/>
  <pageMargins left="0.19685039370078741" right="0.19685039370078741" top="0.9055118110236221" bottom="0.62992125984251968" header="0.43307086614173229" footer="0.70866141732283472"/>
  <pageSetup paperSize="12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1"/>
  <sheetViews>
    <sheetView tabSelected="1" zoomScaleNormal="100" zoomScaleSheetLayoutView="90" workbookViewId="0">
      <pane ySplit="5" topLeftCell="A6" activePane="bottomLeft" state="frozen"/>
      <selection sqref="A1:H1"/>
      <selection pane="bottomLeft" activeCell="I9" sqref="I9"/>
    </sheetView>
  </sheetViews>
  <sheetFormatPr defaultRowHeight="13.5" x14ac:dyDescent="0.15"/>
  <cols>
    <col min="1" max="1" width="5" style="71" customWidth="1"/>
    <col min="2" max="2" width="5.33203125" style="71" customWidth="1"/>
    <col min="3" max="3" width="37.77734375" style="69" customWidth="1"/>
    <col min="4" max="4" width="13.88671875" style="69" customWidth="1"/>
    <col min="5" max="5" width="16.109375" style="69" customWidth="1"/>
    <col min="6" max="6" width="14.44140625" style="69" customWidth="1"/>
    <col min="7" max="7" width="16" style="69" customWidth="1"/>
    <col min="8" max="16384" width="8.88671875" style="69"/>
  </cols>
  <sheetData>
    <row r="1" spans="1:8" ht="31.5" x14ac:dyDescent="0.15">
      <c r="A1" s="268" t="s">
        <v>60</v>
      </c>
      <c r="B1" s="268"/>
      <c r="C1" s="268"/>
      <c r="D1" s="268"/>
      <c r="E1" s="268"/>
      <c r="F1" s="268"/>
      <c r="G1" s="268"/>
    </row>
    <row r="2" spans="1:8" ht="18.75" x14ac:dyDescent="0.15">
      <c r="A2" s="269"/>
      <c r="B2" s="269"/>
      <c r="C2" s="269"/>
      <c r="D2" s="269"/>
      <c r="E2" s="269"/>
      <c r="F2" s="269"/>
      <c r="G2" s="269"/>
    </row>
    <row r="3" spans="1:8" ht="18" customHeight="1" thickBot="1" x14ac:dyDescent="0.2">
      <c r="A3" s="85"/>
      <c r="B3" s="85"/>
      <c r="C3" s="86"/>
      <c r="D3" s="86"/>
      <c r="E3" s="86"/>
      <c r="F3" s="86"/>
      <c r="G3" s="87" t="s">
        <v>51</v>
      </c>
    </row>
    <row r="4" spans="1:8" s="70" customFormat="1" ht="24" customHeight="1" x14ac:dyDescent="0.15">
      <c r="A4" s="270" t="s">
        <v>52</v>
      </c>
      <c r="B4" s="272" t="s">
        <v>53</v>
      </c>
      <c r="C4" s="272" t="s">
        <v>54</v>
      </c>
      <c r="D4" s="274" t="s">
        <v>55</v>
      </c>
      <c r="E4" s="262" t="s">
        <v>13</v>
      </c>
      <c r="F4" s="262"/>
      <c r="G4" s="276" t="s">
        <v>3</v>
      </c>
    </row>
    <row r="5" spans="1:8" s="70" customFormat="1" ht="28.5" customHeight="1" x14ac:dyDescent="0.15">
      <c r="A5" s="271"/>
      <c r="B5" s="273"/>
      <c r="C5" s="273"/>
      <c r="D5" s="275"/>
      <c r="E5" s="196" t="s">
        <v>14</v>
      </c>
      <c r="F5" s="196" t="s">
        <v>15</v>
      </c>
      <c r="G5" s="277"/>
    </row>
    <row r="6" spans="1:8" s="70" customFormat="1" ht="39.950000000000003" customHeight="1" x14ac:dyDescent="0.15">
      <c r="A6" s="73" t="s">
        <v>56</v>
      </c>
      <c r="B6" s="57"/>
      <c r="C6" s="57"/>
      <c r="D6" s="84"/>
      <c r="E6" s="84">
        <f>E7+E12+E19+E28</f>
        <v>7745373</v>
      </c>
      <c r="F6" s="84">
        <f>F7+F12+F19+F28</f>
        <v>7745373</v>
      </c>
      <c r="G6" s="203">
        <f t="shared" ref="G6" si="0">G7+G19</f>
        <v>0</v>
      </c>
    </row>
    <row r="7" spans="1:8" s="3" customFormat="1" ht="39.950000000000003" customHeight="1" x14ac:dyDescent="0.15">
      <c r="A7" s="258" t="s">
        <v>85</v>
      </c>
      <c r="B7" s="259"/>
      <c r="C7" s="259"/>
      <c r="D7" s="50"/>
      <c r="E7" s="46">
        <f>SUM(E8:E11)</f>
        <v>900000</v>
      </c>
      <c r="F7" s="46">
        <f>SUM(F8:F11)</f>
        <v>900000</v>
      </c>
      <c r="G7" s="204">
        <f>SUM(D7-E7+F7)</f>
        <v>0</v>
      </c>
      <c r="H7" s="44"/>
    </row>
    <row r="8" spans="1:8" s="68" customFormat="1" ht="34.5" customHeight="1" x14ac:dyDescent="0.15">
      <c r="A8" s="174">
        <v>164</v>
      </c>
      <c r="B8" s="175" t="s">
        <v>65</v>
      </c>
      <c r="C8" s="166" t="s">
        <v>66</v>
      </c>
      <c r="D8" s="72">
        <v>300000</v>
      </c>
      <c r="E8" s="218">
        <v>300000</v>
      </c>
      <c r="F8" s="219"/>
      <c r="G8" s="220">
        <f>D8-E8+F8</f>
        <v>0</v>
      </c>
    </row>
    <row r="9" spans="1:8" s="68" customFormat="1" ht="34.5" customHeight="1" x14ac:dyDescent="0.15">
      <c r="A9" s="176">
        <v>164</v>
      </c>
      <c r="B9" s="177" t="s">
        <v>67</v>
      </c>
      <c r="C9" s="162" t="s">
        <v>84</v>
      </c>
      <c r="D9" s="52">
        <v>0</v>
      </c>
      <c r="E9" s="221"/>
      <c r="F9" s="222">
        <v>300000</v>
      </c>
      <c r="G9" s="223">
        <f>D9-E9+F9</f>
        <v>300000</v>
      </c>
    </row>
    <row r="10" spans="1:8" s="68" customFormat="1" ht="34.5" customHeight="1" x14ac:dyDescent="0.15">
      <c r="A10" s="76">
        <v>176</v>
      </c>
      <c r="B10" s="77" t="s">
        <v>97</v>
      </c>
      <c r="C10" s="162" t="s">
        <v>98</v>
      </c>
      <c r="D10" s="59">
        <v>600000</v>
      </c>
      <c r="E10" s="59">
        <v>600000</v>
      </c>
      <c r="F10" s="59">
        <v>0</v>
      </c>
      <c r="G10" s="223">
        <f t="shared" ref="G10:G11" si="1">D10-E10+F10</f>
        <v>0</v>
      </c>
    </row>
    <row r="11" spans="1:8" s="68" customFormat="1" ht="34.5" customHeight="1" x14ac:dyDescent="0.15">
      <c r="A11" s="109">
        <v>176</v>
      </c>
      <c r="B11" s="171" t="s">
        <v>97</v>
      </c>
      <c r="C11" s="172" t="s">
        <v>99</v>
      </c>
      <c r="D11" s="102">
        <v>0</v>
      </c>
      <c r="E11" s="102">
        <v>0</v>
      </c>
      <c r="F11" s="102">
        <v>600000</v>
      </c>
      <c r="G11" s="224">
        <f t="shared" si="1"/>
        <v>600000</v>
      </c>
    </row>
    <row r="12" spans="1:8" s="134" customFormat="1" ht="39.950000000000003" customHeight="1" x14ac:dyDescent="0.15">
      <c r="A12" s="278" t="s">
        <v>100</v>
      </c>
      <c r="B12" s="279"/>
      <c r="C12" s="280"/>
      <c r="D12" s="163"/>
      <c r="E12" s="164">
        <f>SUM(E13:E18)</f>
        <v>5514000</v>
      </c>
      <c r="F12" s="164">
        <f>SUM(F13:F18)</f>
        <v>5514000</v>
      </c>
      <c r="G12" s="165"/>
    </row>
    <row r="13" spans="1:8" s="134" customFormat="1" ht="59.25" customHeight="1" x14ac:dyDescent="0.15">
      <c r="A13" s="178">
        <v>261</v>
      </c>
      <c r="B13" s="179" t="s">
        <v>101</v>
      </c>
      <c r="C13" s="166" t="s">
        <v>102</v>
      </c>
      <c r="D13" s="75">
        <v>100000</v>
      </c>
      <c r="E13" s="75">
        <v>100000</v>
      </c>
      <c r="F13" s="75">
        <v>0</v>
      </c>
      <c r="G13" s="167">
        <f t="shared" ref="G13:G18" si="2">D13-E13+F13</f>
        <v>0</v>
      </c>
    </row>
    <row r="14" spans="1:8" s="134" customFormat="1" ht="58.5" customHeight="1" x14ac:dyDescent="0.15">
      <c r="A14" s="180">
        <v>261</v>
      </c>
      <c r="B14" s="181" t="s">
        <v>101</v>
      </c>
      <c r="C14" s="162" t="s">
        <v>103</v>
      </c>
      <c r="D14" s="59">
        <v>0</v>
      </c>
      <c r="E14" s="59">
        <v>0</v>
      </c>
      <c r="F14" s="59">
        <v>100000</v>
      </c>
      <c r="G14" s="168">
        <f t="shared" si="2"/>
        <v>100000</v>
      </c>
    </row>
    <row r="15" spans="1:8" s="134" customFormat="1" ht="51.75" customHeight="1" x14ac:dyDescent="0.15">
      <c r="A15" s="182">
        <v>262</v>
      </c>
      <c r="B15" s="183" t="s">
        <v>104</v>
      </c>
      <c r="C15" s="169" t="s">
        <v>105</v>
      </c>
      <c r="D15" s="78">
        <v>450000</v>
      </c>
      <c r="E15" s="78">
        <v>450000</v>
      </c>
      <c r="F15" s="78">
        <v>0</v>
      </c>
      <c r="G15" s="170">
        <f t="shared" si="2"/>
        <v>0</v>
      </c>
    </row>
    <row r="16" spans="1:8" s="134" customFormat="1" ht="51.75" customHeight="1" x14ac:dyDescent="0.15">
      <c r="A16" s="180">
        <v>262</v>
      </c>
      <c r="B16" s="181" t="s">
        <v>104</v>
      </c>
      <c r="C16" s="162" t="s">
        <v>106</v>
      </c>
      <c r="D16" s="59">
        <v>0</v>
      </c>
      <c r="E16" s="59">
        <v>0</v>
      </c>
      <c r="F16" s="59">
        <v>450000</v>
      </c>
      <c r="G16" s="168">
        <f t="shared" si="2"/>
        <v>450000</v>
      </c>
    </row>
    <row r="17" spans="1:8" s="134" customFormat="1" ht="51.75" customHeight="1" x14ac:dyDescent="0.15">
      <c r="A17" s="182">
        <v>262</v>
      </c>
      <c r="B17" s="183" t="s">
        <v>107</v>
      </c>
      <c r="C17" s="169" t="s">
        <v>108</v>
      </c>
      <c r="D17" s="78">
        <v>4964000</v>
      </c>
      <c r="E17" s="78">
        <v>4964000</v>
      </c>
      <c r="F17" s="78">
        <v>0</v>
      </c>
      <c r="G17" s="170">
        <f t="shared" si="2"/>
        <v>0</v>
      </c>
    </row>
    <row r="18" spans="1:8" s="134" customFormat="1" ht="51.75" customHeight="1" x14ac:dyDescent="0.15">
      <c r="A18" s="184">
        <v>262</v>
      </c>
      <c r="B18" s="185" t="s">
        <v>107</v>
      </c>
      <c r="C18" s="172" t="s">
        <v>109</v>
      </c>
      <c r="D18" s="102">
        <v>0</v>
      </c>
      <c r="E18" s="102">
        <v>0</v>
      </c>
      <c r="F18" s="102">
        <v>4964000</v>
      </c>
      <c r="G18" s="173">
        <f t="shared" si="2"/>
        <v>4964000</v>
      </c>
    </row>
    <row r="19" spans="1:8" s="1" customFormat="1" ht="39.950000000000003" customHeight="1" x14ac:dyDescent="0.15">
      <c r="A19" s="258" t="s">
        <v>86</v>
      </c>
      <c r="B19" s="259"/>
      <c r="C19" s="259"/>
      <c r="D19" s="50"/>
      <c r="E19" s="46">
        <f>SUM(E20:E27)</f>
        <v>61373</v>
      </c>
      <c r="F19" s="46">
        <f>SUM(F20:F27)</f>
        <v>61373</v>
      </c>
      <c r="G19" s="204">
        <f t="shared" ref="G19" si="3">SUM(D19-E19+F19)</f>
        <v>0</v>
      </c>
      <c r="H19" s="43"/>
    </row>
    <row r="20" spans="1:8" s="138" customFormat="1" ht="39.950000000000003" customHeight="1" x14ac:dyDescent="0.15">
      <c r="A20" s="186">
        <v>309</v>
      </c>
      <c r="B20" s="187" t="s">
        <v>110</v>
      </c>
      <c r="C20" s="188" t="s">
        <v>111</v>
      </c>
      <c r="D20" s="150">
        <v>8800</v>
      </c>
      <c r="E20" s="150">
        <v>8800</v>
      </c>
      <c r="F20" s="150">
        <v>0</v>
      </c>
      <c r="G20" s="167">
        <f>SUM(D20-E20+F20)</f>
        <v>0</v>
      </c>
    </row>
    <row r="21" spans="1:8" s="138" customFormat="1" ht="39.950000000000003" customHeight="1" x14ac:dyDescent="0.15">
      <c r="A21" s="189">
        <v>309</v>
      </c>
      <c r="B21" s="190" t="s">
        <v>112</v>
      </c>
      <c r="C21" s="191" t="s">
        <v>111</v>
      </c>
      <c r="D21" s="154">
        <v>0</v>
      </c>
      <c r="E21" s="154">
        <v>0</v>
      </c>
      <c r="F21" s="154">
        <v>8800</v>
      </c>
      <c r="G21" s="168">
        <f>SUM(D21-E21+F21)</f>
        <v>8800</v>
      </c>
    </row>
    <row r="22" spans="1:8" s="68" customFormat="1" ht="34.5" customHeight="1" x14ac:dyDescent="0.15">
      <c r="A22" s="180">
        <v>309</v>
      </c>
      <c r="B22" s="181" t="s">
        <v>117</v>
      </c>
      <c r="C22" s="162" t="s">
        <v>115</v>
      </c>
      <c r="D22" s="225">
        <v>31680</v>
      </c>
      <c r="E22" s="225">
        <v>31680</v>
      </c>
      <c r="F22" s="225">
        <v>0</v>
      </c>
      <c r="G22" s="223">
        <f t="shared" ref="G22:G27" si="4">D22-E22+F22</f>
        <v>0</v>
      </c>
    </row>
    <row r="23" spans="1:8" s="68" customFormat="1" ht="34.5" customHeight="1" x14ac:dyDescent="0.15">
      <c r="A23" s="180">
        <v>309</v>
      </c>
      <c r="B23" s="181" t="s">
        <v>118</v>
      </c>
      <c r="C23" s="162" t="s">
        <v>115</v>
      </c>
      <c r="D23" s="225">
        <v>0</v>
      </c>
      <c r="E23" s="225"/>
      <c r="F23" s="225">
        <v>31680</v>
      </c>
      <c r="G23" s="223">
        <f t="shared" si="4"/>
        <v>31680</v>
      </c>
    </row>
    <row r="24" spans="1:8" s="138" customFormat="1" ht="39.950000000000003" customHeight="1" x14ac:dyDescent="0.15">
      <c r="A24" s="189">
        <v>310</v>
      </c>
      <c r="B24" s="190" t="s">
        <v>113</v>
      </c>
      <c r="C24" s="192" t="s">
        <v>114</v>
      </c>
      <c r="D24" s="154">
        <v>10268</v>
      </c>
      <c r="E24" s="154">
        <v>10268</v>
      </c>
      <c r="F24" s="154">
        <v>0</v>
      </c>
      <c r="G24" s="168">
        <f>SUM(D24-E24+F24)</f>
        <v>0</v>
      </c>
    </row>
    <row r="25" spans="1:8" s="138" customFormat="1" ht="39.950000000000003" customHeight="1" x14ac:dyDescent="0.15">
      <c r="A25" s="193">
        <v>310</v>
      </c>
      <c r="B25" s="194" t="s">
        <v>112</v>
      </c>
      <c r="C25" s="195" t="s">
        <v>114</v>
      </c>
      <c r="D25" s="64">
        <v>0</v>
      </c>
      <c r="E25" s="64">
        <v>0</v>
      </c>
      <c r="F25" s="64">
        <v>10268</v>
      </c>
      <c r="G25" s="168">
        <f>SUM(D25-E25+F25)</f>
        <v>10268</v>
      </c>
    </row>
    <row r="26" spans="1:8" s="68" customFormat="1" ht="34.5" customHeight="1" x14ac:dyDescent="0.15">
      <c r="A26" s="180">
        <v>310</v>
      </c>
      <c r="B26" s="181" t="s">
        <v>117</v>
      </c>
      <c r="C26" s="162" t="s">
        <v>116</v>
      </c>
      <c r="D26" s="225">
        <v>10625</v>
      </c>
      <c r="E26" s="225">
        <v>10625</v>
      </c>
      <c r="F26" s="225">
        <v>0</v>
      </c>
      <c r="G26" s="223">
        <f t="shared" si="4"/>
        <v>0</v>
      </c>
    </row>
    <row r="27" spans="1:8" s="68" customFormat="1" ht="34.5" customHeight="1" x14ac:dyDescent="0.15">
      <c r="A27" s="184">
        <v>310</v>
      </c>
      <c r="B27" s="185" t="s">
        <v>83</v>
      </c>
      <c r="C27" s="172" t="s">
        <v>116</v>
      </c>
      <c r="D27" s="226">
        <v>0</v>
      </c>
      <c r="E27" s="226">
        <v>0</v>
      </c>
      <c r="F27" s="226">
        <v>10625</v>
      </c>
      <c r="G27" s="224">
        <f t="shared" si="4"/>
        <v>10625</v>
      </c>
    </row>
    <row r="28" spans="1:8" s="136" customFormat="1" ht="39.950000000000003" customHeight="1" x14ac:dyDescent="0.15">
      <c r="A28" s="258" t="s">
        <v>45</v>
      </c>
      <c r="B28" s="259"/>
      <c r="C28" s="259"/>
      <c r="D28" s="50"/>
      <c r="E28" s="46">
        <f>SUM(E29:E31)</f>
        <v>1270000</v>
      </c>
      <c r="F28" s="46">
        <f>SUM(F29:F31)</f>
        <v>1270000</v>
      </c>
      <c r="G28" s="204">
        <f>D28-E28+F28</f>
        <v>0</v>
      </c>
      <c r="H28" s="137"/>
    </row>
    <row r="29" spans="1:8" s="138" customFormat="1" ht="39.950000000000003" customHeight="1" x14ac:dyDescent="0.15">
      <c r="A29" s="76">
        <v>411</v>
      </c>
      <c r="B29" s="77" t="s">
        <v>74</v>
      </c>
      <c r="C29" s="128" t="s">
        <v>80</v>
      </c>
      <c r="D29" s="59">
        <v>5430000</v>
      </c>
      <c r="E29" s="59">
        <v>1270000</v>
      </c>
      <c r="F29" s="59">
        <v>0</v>
      </c>
      <c r="G29" s="168">
        <f>D29-E29+F29</f>
        <v>4160000</v>
      </c>
      <c r="H29" s="137"/>
    </row>
    <row r="30" spans="1:8" s="138" customFormat="1" ht="39.950000000000003" customHeight="1" thickBot="1" x14ac:dyDescent="0.2">
      <c r="A30" s="205">
        <v>411</v>
      </c>
      <c r="B30" s="206" t="s">
        <v>81</v>
      </c>
      <c r="C30" s="207" t="s">
        <v>82</v>
      </c>
      <c r="D30" s="208">
        <v>0</v>
      </c>
      <c r="E30" s="208">
        <v>0</v>
      </c>
      <c r="F30" s="208">
        <v>1270000</v>
      </c>
      <c r="G30" s="209">
        <f t="shared" ref="G30" si="5">D30-E30+F30</f>
        <v>1270000</v>
      </c>
      <c r="H30" s="137"/>
    </row>
    <row r="31" spans="1:8" x14ac:dyDescent="0.15">
      <c r="D31" s="63"/>
    </row>
  </sheetData>
  <mergeCells count="12">
    <mergeCell ref="A1:G1"/>
    <mergeCell ref="A28:C28"/>
    <mergeCell ref="A7:C7"/>
    <mergeCell ref="A19:C19"/>
    <mergeCell ref="A2:G2"/>
    <mergeCell ref="A4:A5"/>
    <mergeCell ref="B4:B5"/>
    <mergeCell ref="C4:C5"/>
    <mergeCell ref="D4:D5"/>
    <mergeCell ref="E4:F4"/>
    <mergeCell ref="G4:G5"/>
    <mergeCell ref="A12:C12"/>
  </mergeCells>
  <phoneticPr fontId="35" type="noConversion"/>
  <printOptions horizontalCentered="1"/>
  <pageMargins left="0.15748031496062992" right="0.23622047244094491" top="0.9055118110236221" bottom="0.62992125984251968" header="0.43307086614173229" footer="0.70866141732283472"/>
  <pageSetup paperSize="12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총괄</vt:lpstr>
      <vt:lpstr>일반회계</vt:lpstr>
      <vt:lpstr>일반 비목조정</vt:lpstr>
      <vt:lpstr>'일반 비목조정'!Print_Area</vt:lpstr>
      <vt:lpstr>일반회계!Print_Area</vt:lpstr>
      <vt:lpstr>총괄!Print_Area</vt:lpstr>
      <vt:lpstr>'일반 비목조정'!Print_Titles</vt:lpstr>
      <vt:lpstr>일반회계!Print_Titles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운영위원장</dc:creator>
  <cp:lastModifiedBy>user</cp:lastModifiedBy>
  <cp:revision>1</cp:revision>
  <cp:lastPrinted>2019-09-05T00:15:12Z</cp:lastPrinted>
  <dcterms:created xsi:type="dcterms:W3CDTF">2002-12-12T01:30:23Z</dcterms:created>
  <dcterms:modified xsi:type="dcterms:W3CDTF">2019-09-10T06:54:55Z</dcterms:modified>
</cp:coreProperties>
</file>